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omments20.xml" ContentType="application/vnd.openxmlformats-officedocument.spreadsheetml.comment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bu\OneDrive\Dokumente\3we Projekte\SSHA\Assessment\"/>
    </mc:Choice>
  </mc:AlternateContent>
  <xr:revisionPtr revIDLastSave="1" documentId="8_{C5953AD4-681E-48D7-9C89-276DC645C5FA}" xr6:coauthVersionLast="45" xr6:coauthVersionMax="45" xr10:uidLastSave="{400199C2-6CB7-421D-A747-382C696BF7FE}"/>
  <bookViews>
    <workbookView xWindow="1170" yWindow="1170" windowWidth="38700" windowHeight="15195" tabRatio="733" firstSheet="22" activeTab="22" xr2:uid="{5F881F0C-B870-42C0-B7EA-3C0B87B039A1}"/>
  </bookViews>
  <sheets>
    <sheet name=" INFO" sheetId="3" r:id="rId1"/>
    <sheet name="Team Overview" sheetId="29" r:id="rId2"/>
    <sheet name="1" sheetId="30" r:id="rId3"/>
    <sheet name="2" sheetId="31" r:id="rId4"/>
    <sheet name="3" sheetId="32" r:id="rId5"/>
    <sheet name="4" sheetId="33" r:id="rId6"/>
    <sheet name="5" sheetId="34" r:id="rId7"/>
    <sheet name="6" sheetId="35" r:id="rId8"/>
    <sheet name="7" sheetId="36" r:id="rId9"/>
    <sheet name="8" sheetId="37" r:id="rId10"/>
    <sheet name="9" sheetId="38" r:id="rId11"/>
    <sheet name="10" sheetId="43" r:id="rId12"/>
    <sheet name="11" sheetId="39" r:id="rId13"/>
    <sheet name="12" sheetId="40" r:id="rId14"/>
    <sheet name="13" sheetId="42" r:id="rId15"/>
    <sheet name="14" sheetId="41" r:id="rId16"/>
    <sheet name="15" sheetId="44" r:id="rId17"/>
    <sheet name="16" sheetId="45" r:id="rId18"/>
    <sheet name="17" sheetId="46" r:id="rId19"/>
    <sheet name="18" sheetId="48" r:id="rId20"/>
    <sheet name="19" sheetId="47" r:id="rId21"/>
    <sheet name="20" sheetId="49" r:id="rId22"/>
    <sheet name="Vorlage Spielerblatt" sheetId="2" r:id="rId23"/>
    <sheet name="Dropdown" sheetId="4" r:id="rId24"/>
  </sheets>
  <definedNames>
    <definedName name="Goalie">Dropdown!$A$8:$A$12</definedName>
    <definedName name="Position" localSheetId="2">'1'!$B$9</definedName>
    <definedName name="Position" localSheetId="11">'10'!$B$9</definedName>
    <definedName name="Position" localSheetId="12">'11'!$B$9</definedName>
    <definedName name="Position" localSheetId="13">'12'!$B$9</definedName>
    <definedName name="Position" localSheetId="14">'13'!$B$9</definedName>
    <definedName name="Position" localSheetId="15">'14'!$B$9</definedName>
    <definedName name="Position" localSheetId="16">'15'!$B$9</definedName>
    <definedName name="Position" localSheetId="17">'16'!$B$9</definedName>
    <definedName name="Position" localSheetId="18">'17'!$B$9</definedName>
    <definedName name="Position" localSheetId="19">'18'!$B$9</definedName>
    <definedName name="Position" localSheetId="20">'19'!$B$9</definedName>
    <definedName name="Position" localSheetId="3">'2'!$B$9</definedName>
    <definedName name="Position" localSheetId="21">'20'!$B$9</definedName>
    <definedName name="Position" localSheetId="4">'3'!$B$9</definedName>
    <definedName name="Position" localSheetId="5">'4'!$B$9</definedName>
    <definedName name="Position" localSheetId="6">'5'!$B$9</definedName>
    <definedName name="Position" localSheetId="7">'6'!$B$9</definedName>
    <definedName name="Position" localSheetId="8">'7'!$B$9</definedName>
    <definedName name="Position" localSheetId="9">'8'!$B$9</definedName>
    <definedName name="Position" localSheetId="10">'9'!$B$9</definedName>
    <definedName name="Position" localSheetId="1">'Team Overview'!#REF!</definedName>
    <definedName name="Position">'Vorlage Spielerblatt'!$B$9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29" l="1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0" i="29"/>
  <c r="A11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H114" i="49"/>
  <c r="H113" i="49"/>
  <c r="H112" i="49"/>
  <c r="H111" i="49"/>
  <c r="H110" i="49"/>
  <c r="H109" i="49"/>
  <c r="H108" i="49"/>
  <c r="H107" i="49"/>
  <c r="H106" i="49"/>
  <c r="H101" i="49"/>
  <c r="H100" i="49"/>
  <c r="H99" i="49"/>
  <c r="H98" i="49"/>
  <c r="H97" i="49"/>
  <c r="H96" i="49"/>
  <c r="H95" i="49"/>
  <c r="H94" i="49"/>
  <c r="H93" i="49"/>
  <c r="H85" i="49"/>
  <c r="H84" i="49"/>
  <c r="H83" i="49"/>
  <c r="H82" i="49"/>
  <c r="H81" i="49"/>
  <c r="H80" i="49"/>
  <c r="H79" i="49"/>
  <c r="H78" i="49"/>
  <c r="H77" i="49"/>
  <c r="H72" i="49"/>
  <c r="H71" i="49"/>
  <c r="H70" i="49"/>
  <c r="H69" i="49"/>
  <c r="H68" i="49"/>
  <c r="H67" i="49"/>
  <c r="H66" i="49"/>
  <c r="H65" i="49"/>
  <c r="H64" i="49"/>
  <c r="E60" i="49"/>
  <c r="C60" i="49"/>
  <c r="B60" i="49"/>
  <c r="A47" i="49"/>
  <c r="G38" i="49"/>
  <c r="D38" i="49"/>
  <c r="G37" i="49"/>
  <c r="D37" i="49"/>
  <c r="J36" i="49"/>
  <c r="F48" i="49" s="1"/>
  <c r="G36" i="49"/>
  <c r="D36" i="49"/>
  <c r="A36" i="49"/>
  <c r="A48" i="49" s="1"/>
  <c r="G35" i="49"/>
  <c r="D35" i="49"/>
  <c r="G34" i="49"/>
  <c r="D34" i="49"/>
  <c r="G33" i="49"/>
  <c r="D33" i="49"/>
  <c r="J32" i="49"/>
  <c r="F47" i="49" s="1"/>
  <c r="G32" i="49"/>
  <c r="D32" i="49"/>
  <c r="A32" i="49"/>
  <c r="J31" i="49"/>
  <c r="D31" i="49"/>
  <c r="A31" i="49"/>
  <c r="G30" i="49"/>
  <c r="D30" i="49"/>
  <c r="G29" i="49"/>
  <c r="D29" i="49"/>
  <c r="G28" i="49"/>
  <c r="D28" i="49"/>
  <c r="J27" i="49"/>
  <c r="F46" i="49" s="1"/>
  <c r="G27" i="49"/>
  <c r="D27" i="49"/>
  <c r="A27" i="49"/>
  <c r="A46" i="49" s="1"/>
  <c r="G26" i="49"/>
  <c r="D26" i="49"/>
  <c r="G25" i="49"/>
  <c r="D25" i="49"/>
  <c r="J24" i="49"/>
  <c r="F45" i="49" s="1"/>
  <c r="G24" i="49"/>
  <c r="D24" i="49"/>
  <c r="A24" i="49"/>
  <c r="A45" i="49" s="1"/>
  <c r="G23" i="49"/>
  <c r="D23" i="49"/>
  <c r="G22" i="49"/>
  <c r="D22" i="49"/>
  <c r="G21" i="49"/>
  <c r="D21" i="49"/>
  <c r="J20" i="49"/>
  <c r="F44" i="49" s="1"/>
  <c r="G20" i="49"/>
  <c r="D20" i="49"/>
  <c r="A20" i="49"/>
  <c r="A44" i="49" s="1"/>
  <c r="J19" i="49"/>
  <c r="D19" i="49"/>
  <c r="A19" i="49"/>
  <c r="G18" i="49"/>
  <c r="D18" i="49"/>
  <c r="J17" i="49"/>
  <c r="F43" i="49" s="1"/>
  <c r="F49" i="49" s="1"/>
  <c r="G17" i="49"/>
  <c r="D17" i="49"/>
  <c r="A17" i="49"/>
  <c r="A43" i="49" s="1"/>
  <c r="D16" i="49"/>
  <c r="A16" i="49"/>
  <c r="B6" i="49"/>
  <c r="I114" i="49" s="1"/>
  <c r="H114" i="48"/>
  <c r="H113" i="48"/>
  <c r="H112" i="48"/>
  <c r="H111" i="48"/>
  <c r="H110" i="48"/>
  <c r="H109" i="48"/>
  <c r="H108" i="48"/>
  <c r="H107" i="48"/>
  <c r="H106" i="48"/>
  <c r="H101" i="48"/>
  <c r="H100" i="48"/>
  <c r="H99" i="48"/>
  <c r="H98" i="48"/>
  <c r="H97" i="48"/>
  <c r="H96" i="48"/>
  <c r="H95" i="48"/>
  <c r="H94" i="48"/>
  <c r="H93" i="48"/>
  <c r="H85" i="48"/>
  <c r="H84" i="48"/>
  <c r="H83" i="48"/>
  <c r="H82" i="48"/>
  <c r="H81" i="48"/>
  <c r="H80" i="48"/>
  <c r="H79" i="48"/>
  <c r="H78" i="48"/>
  <c r="H77" i="48"/>
  <c r="H72" i="48"/>
  <c r="H71" i="48"/>
  <c r="H70" i="48"/>
  <c r="H69" i="48"/>
  <c r="H68" i="48"/>
  <c r="H67" i="48"/>
  <c r="H66" i="48"/>
  <c r="H65" i="48"/>
  <c r="H64" i="48"/>
  <c r="E60" i="48"/>
  <c r="C60" i="48"/>
  <c r="B60" i="48"/>
  <c r="G38" i="48"/>
  <c r="D38" i="48"/>
  <c r="G37" i="48"/>
  <c r="D37" i="48"/>
  <c r="J36" i="48"/>
  <c r="F48" i="48" s="1"/>
  <c r="G36" i="48"/>
  <c r="D36" i="48"/>
  <c r="A36" i="48"/>
  <c r="A48" i="48" s="1"/>
  <c r="G35" i="48"/>
  <c r="D35" i="48"/>
  <c r="G34" i="48"/>
  <c r="D34" i="48"/>
  <c r="G33" i="48"/>
  <c r="D33" i="48"/>
  <c r="J32" i="48"/>
  <c r="F47" i="48" s="1"/>
  <c r="G32" i="48"/>
  <c r="D32" i="48"/>
  <c r="A32" i="48"/>
  <c r="A47" i="48" s="1"/>
  <c r="J31" i="48"/>
  <c r="D31" i="48"/>
  <c r="A31" i="48"/>
  <c r="G30" i="48"/>
  <c r="D30" i="48"/>
  <c r="G29" i="48"/>
  <c r="D29" i="48"/>
  <c r="G28" i="48"/>
  <c r="D28" i="48"/>
  <c r="J27" i="48"/>
  <c r="F46" i="48" s="1"/>
  <c r="G27" i="48"/>
  <c r="D27" i="48"/>
  <c r="A27" i="48"/>
  <c r="A46" i="48" s="1"/>
  <c r="G26" i="48"/>
  <c r="D26" i="48"/>
  <c r="G25" i="48"/>
  <c r="D25" i="48"/>
  <c r="J24" i="48"/>
  <c r="F45" i="48" s="1"/>
  <c r="G24" i="48"/>
  <c r="D24" i="48"/>
  <c r="A24" i="48"/>
  <c r="A45" i="48" s="1"/>
  <c r="G23" i="48"/>
  <c r="D23" i="48"/>
  <c r="G22" i="48"/>
  <c r="D22" i="48"/>
  <c r="G21" i="48"/>
  <c r="D21" i="48"/>
  <c r="J20" i="48"/>
  <c r="F44" i="48" s="1"/>
  <c r="G20" i="48"/>
  <c r="D20" i="48"/>
  <c r="A20" i="48"/>
  <c r="A44" i="48" s="1"/>
  <c r="J19" i="48"/>
  <c r="D19" i="48"/>
  <c r="A19" i="48"/>
  <c r="G18" i="48"/>
  <c r="D18" i="48"/>
  <c r="J17" i="48"/>
  <c r="F43" i="48" s="1"/>
  <c r="G17" i="48"/>
  <c r="D17" i="48"/>
  <c r="A17" i="48"/>
  <c r="A43" i="48" s="1"/>
  <c r="D16" i="48"/>
  <c r="A16" i="48"/>
  <c r="B6" i="48"/>
  <c r="H114" i="47"/>
  <c r="H113" i="47"/>
  <c r="H112" i="47"/>
  <c r="H111" i="47"/>
  <c r="H110" i="47"/>
  <c r="H109" i="47"/>
  <c r="H108" i="47"/>
  <c r="H107" i="47"/>
  <c r="H106" i="47"/>
  <c r="H101" i="47"/>
  <c r="H100" i="47"/>
  <c r="H99" i="47"/>
  <c r="H98" i="47"/>
  <c r="H97" i="47"/>
  <c r="H96" i="47"/>
  <c r="H95" i="47"/>
  <c r="H94" i="47"/>
  <c r="H93" i="47"/>
  <c r="H85" i="47"/>
  <c r="H84" i="47"/>
  <c r="H83" i="47"/>
  <c r="H82" i="47"/>
  <c r="H81" i="47"/>
  <c r="H80" i="47"/>
  <c r="H79" i="47"/>
  <c r="H78" i="47"/>
  <c r="H77" i="47"/>
  <c r="H72" i="47"/>
  <c r="H71" i="47"/>
  <c r="H70" i="47"/>
  <c r="H69" i="47"/>
  <c r="H68" i="47"/>
  <c r="H67" i="47"/>
  <c r="H66" i="47"/>
  <c r="H65" i="47"/>
  <c r="H64" i="47"/>
  <c r="E60" i="47"/>
  <c r="C60" i="47"/>
  <c r="B60" i="47"/>
  <c r="G38" i="47"/>
  <c r="D38" i="47"/>
  <c r="G37" i="47"/>
  <c r="D37" i="47"/>
  <c r="J36" i="47"/>
  <c r="F48" i="47" s="1"/>
  <c r="G36" i="47"/>
  <c r="D36" i="47"/>
  <c r="A36" i="47"/>
  <c r="A48" i="47" s="1"/>
  <c r="G35" i="47"/>
  <c r="D35" i="47"/>
  <c r="G34" i="47"/>
  <c r="D34" i="47"/>
  <c r="G33" i="47"/>
  <c r="D33" i="47"/>
  <c r="J32" i="47"/>
  <c r="F47" i="47" s="1"/>
  <c r="G32" i="47"/>
  <c r="D32" i="47"/>
  <c r="A32" i="47"/>
  <c r="A47" i="47" s="1"/>
  <c r="J31" i="47"/>
  <c r="D31" i="47"/>
  <c r="A31" i="47"/>
  <c r="G30" i="47"/>
  <c r="D30" i="47"/>
  <c r="G29" i="47"/>
  <c r="D29" i="47"/>
  <c r="G28" i="47"/>
  <c r="D28" i="47"/>
  <c r="J27" i="47"/>
  <c r="F46" i="47" s="1"/>
  <c r="G27" i="47"/>
  <c r="D27" i="47"/>
  <c r="A27" i="47"/>
  <c r="A46" i="47" s="1"/>
  <c r="G26" i="47"/>
  <c r="D26" i="47"/>
  <c r="G25" i="47"/>
  <c r="D25" i="47"/>
  <c r="J24" i="47"/>
  <c r="F45" i="47" s="1"/>
  <c r="G24" i="47"/>
  <c r="D24" i="47"/>
  <c r="A24" i="47"/>
  <c r="A45" i="47" s="1"/>
  <c r="G23" i="47"/>
  <c r="D23" i="47"/>
  <c r="G22" i="47"/>
  <c r="D22" i="47"/>
  <c r="G21" i="47"/>
  <c r="D21" i="47"/>
  <c r="J20" i="47"/>
  <c r="F44" i="47" s="1"/>
  <c r="G20" i="47"/>
  <c r="D20" i="47"/>
  <c r="A20" i="47"/>
  <c r="A44" i="47" s="1"/>
  <c r="J19" i="47"/>
  <c r="D19" i="47"/>
  <c r="A19" i="47"/>
  <c r="G18" i="47"/>
  <c r="D18" i="47"/>
  <c r="J17" i="47"/>
  <c r="F43" i="47" s="1"/>
  <c r="G17" i="47"/>
  <c r="D17" i="47"/>
  <c r="A17" i="47"/>
  <c r="A43" i="47" s="1"/>
  <c r="D16" i="47"/>
  <c r="A16" i="47"/>
  <c r="B6" i="47"/>
  <c r="H114" i="46"/>
  <c r="H113" i="46"/>
  <c r="H112" i="46"/>
  <c r="H111" i="46"/>
  <c r="H110" i="46"/>
  <c r="H109" i="46"/>
  <c r="H108" i="46"/>
  <c r="H107" i="46"/>
  <c r="H106" i="46"/>
  <c r="H101" i="46"/>
  <c r="H100" i="46"/>
  <c r="H99" i="46"/>
  <c r="H98" i="46"/>
  <c r="H97" i="46"/>
  <c r="H96" i="46"/>
  <c r="H95" i="46"/>
  <c r="H94" i="46"/>
  <c r="H93" i="46"/>
  <c r="H85" i="46"/>
  <c r="H84" i="46"/>
  <c r="H83" i="46"/>
  <c r="H82" i="46"/>
  <c r="H81" i="46"/>
  <c r="H80" i="46"/>
  <c r="H79" i="46"/>
  <c r="H78" i="46"/>
  <c r="H77" i="46"/>
  <c r="H72" i="46"/>
  <c r="H71" i="46"/>
  <c r="H70" i="46"/>
  <c r="H69" i="46"/>
  <c r="H68" i="46"/>
  <c r="H67" i="46"/>
  <c r="H66" i="46"/>
  <c r="H65" i="46"/>
  <c r="H64" i="46"/>
  <c r="E60" i="46"/>
  <c r="C60" i="46"/>
  <c r="B60" i="46"/>
  <c r="A43" i="46"/>
  <c r="G38" i="46"/>
  <c r="D38" i="46"/>
  <c r="G37" i="46"/>
  <c r="D37" i="46"/>
  <c r="J36" i="46"/>
  <c r="F48" i="46" s="1"/>
  <c r="G36" i="46"/>
  <c r="D36" i="46"/>
  <c r="A36" i="46"/>
  <c r="A48" i="46" s="1"/>
  <c r="G35" i="46"/>
  <c r="D35" i="46"/>
  <c r="G34" i="46"/>
  <c r="D34" i="46"/>
  <c r="G33" i="46"/>
  <c r="D33" i="46"/>
  <c r="J32" i="46"/>
  <c r="F47" i="46" s="1"/>
  <c r="G32" i="46"/>
  <c r="D32" i="46"/>
  <c r="A32" i="46"/>
  <c r="A47" i="46" s="1"/>
  <c r="J31" i="46"/>
  <c r="D31" i="46"/>
  <c r="A31" i="46"/>
  <c r="G30" i="46"/>
  <c r="D30" i="46"/>
  <c r="G29" i="46"/>
  <c r="D29" i="46"/>
  <c r="G28" i="46"/>
  <c r="D28" i="46"/>
  <c r="J27" i="46"/>
  <c r="F46" i="46" s="1"/>
  <c r="G27" i="46"/>
  <c r="D27" i="46"/>
  <c r="A27" i="46"/>
  <c r="A46" i="46" s="1"/>
  <c r="G26" i="46"/>
  <c r="D26" i="46"/>
  <c r="G25" i="46"/>
  <c r="D25" i="46"/>
  <c r="J24" i="46"/>
  <c r="F45" i="46" s="1"/>
  <c r="G24" i="46"/>
  <c r="D24" i="46"/>
  <c r="A24" i="46"/>
  <c r="A45" i="46" s="1"/>
  <c r="G23" i="46"/>
  <c r="D23" i="46"/>
  <c r="G22" i="46"/>
  <c r="D22" i="46"/>
  <c r="G21" i="46"/>
  <c r="D21" i="46"/>
  <c r="J20" i="46"/>
  <c r="F44" i="46" s="1"/>
  <c r="G20" i="46"/>
  <c r="D20" i="46"/>
  <c r="A20" i="46"/>
  <c r="A44" i="46" s="1"/>
  <c r="J19" i="46"/>
  <c r="D19" i="46"/>
  <c r="A19" i="46"/>
  <c r="G18" i="46"/>
  <c r="D18" i="46"/>
  <c r="J17" i="46"/>
  <c r="F43" i="46" s="1"/>
  <c r="G17" i="46"/>
  <c r="D17" i="46"/>
  <c r="A17" i="46"/>
  <c r="D16" i="46"/>
  <c r="A16" i="46"/>
  <c r="B6" i="46"/>
  <c r="H114" i="45"/>
  <c r="H113" i="45"/>
  <c r="H112" i="45"/>
  <c r="H111" i="45"/>
  <c r="H110" i="45"/>
  <c r="H109" i="45"/>
  <c r="H108" i="45"/>
  <c r="H107" i="45"/>
  <c r="H106" i="45"/>
  <c r="H101" i="45"/>
  <c r="H100" i="45"/>
  <c r="H99" i="45"/>
  <c r="H98" i="45"/>
  <c r="H97" i="45"/>
  <c r="H96" i="45"/>
  <c r="H95" i="45"/>
  <c r="H94" i="45"/>
  <c r="H93" i="45"/>
  <c r="H85" i="45"/>
  <c r="H84" i="45"/>
  <c r="H83" i="45"/>
  <c r="H82" i="45"/>
  <c r="H81" i="45"/>
  <c r="H80" i="45"/>
  <c r="H79" i="45"/>
  <c r="H78" i="45"/>
  <c r="H77" i="45"/>
  <c r="H72" i="45"/>
  <c r="H71" i="45"/>
  <c r="H70" i="45"/>
  <c r="H69" i="45"/>
  <c r="H68" i="45"/>
  <c r="H67" i="45"/>
  <c r="H66" i="45"/>
  <c r="H65" i="45"/>
  <c r="H64" i="45"/>
  <c r="E60" i="45"/>
  <c r="C60" i="45"/>
  <c r="B60" i="45"/>
  <c r="G38" i="45"/>
  <c r="D38" i="45"/>
  <c r="G37" i="45"/>
  <c r="D37" i="45"/>
  <c r="J36" i="45"/>
  <c r="F48" i="45" s="1"/>
  <c r="G36" i="45"/>
  <c r="D36" i="45"/>
  <c r="A36" i="45"/>
  <c r="A48" i="45" s="1"/>
  <c r="G35" i="45"/>
  <c r="D35" i="45"/>
  <c r="G34" i="45"/>
  <c r="D34" i="45"/>
  <c r="G33" i="45"/>
  <c r="D33" i="45"/>
  <c r="J32" i="45"/>
  <c r="F47" i="45" s="1"/>
  <c r="G32" i="45"/>
  <c r="D32" i="45"/>
  <c r="A32" i="45"/>
  <c r="A47" i="45" s="1"/>
  <c r="J31" i="45"/>
  <c r="D31" i="45"/>
  <c r="A31" i="45"/>
  <c r="G30" i="45"/>
  <c r="D30" i="45"/>
  <c r="G29" i="45"/>
  <c r="D29" i="45"/>
  <c r="G28" i="45"/>
  <c r="D28" i="45"/>
  <c r="J27" i="45"/>
  <c r="F46" i="45" s="1"/>
  <c r="G27" i="45"/>
  <c r="D27" i="45"/>
  <c r="A27" i="45"/>
  <c r="A46" i="45" s="1"/>
  <c r="G26" i="45"/>
  <c r="D26" i="45"/>
  <c r="G25" i="45"/>
  <c r="D25" i="45"/>
  <c r="J24" i="45"/>
  <c r="F45" i="45" s="1"/>
  <c r="G24" i="45"/>
  <c r="D24" i="45"/>
  <c r="A24" i="45"/>
  <c r="A45" i="45" s="1"/>
  <c r="G23" i="45"/>
  <c r="D23" i="45"/>
  <c r="G22" i="45"/>
  <c r="D22" i="45"/>
  <c r="G21" i="45"/>
  <c r="D21" i="45"/>
  <c r="J20" i="45"/>
  <c r="F44" i="45" s="1"/>
  <c r="G20" i="45"/>
  <c r="D20" i="45"/>
  <c r="A20" i="45"/>
  <c r="A44" i="45" s="1"/>
  <c r="J19" i="45"/>
  <c r="D19" i="45"/>
  <c r="A19" i="45"/>
  <c r="G18" i="45"/>
  <c r="D18" i="45"/>
  <c r="J17" i="45"/>
  <c r="F43" i="45" s="1"/>
  <c r="F49" i="45" s="1"/>
  <c r="G17" i="45"/>
  <c r="D17" i="45"/>
  <c r="A17" i="45"/>
  <c r="A43" i="45" s="1"/>
  <c r="D16" i="45"/>
  <c r="A16" i="45"/>
  <c r="B6" i="45"/>
  <c r="I114" i="45" s="1"/>
  <c r="H114" i="44"/>
  <c r="H113" i="44"/>
  <c r="H112" i="44"/>
  <c r="H111" i="44"/>
  <c r="H110" i="44"/>
  <c r="H109" i="44"/>
  <c r="H108" i="44"/>
  <c r="H107" i="44"/>
  <c r="H106" i="44"/>
  <c r="H101" i="44"/>
  <c r="H100" i="44"/>
  <c r="H99" i="44"/>
  <c r="H98" i="44"/>
  <c r="H97" i="44"/>
  <c r="H96" i="44"/>
  <c r="H95" i="44"/>
  <c r="H94" i="44"/>
  <c r="H93" i="44"/>
  <c r="H85" i="44"/>
  <c r="H84" i="44"/>
  <c r="H83" i="44"/>
  <c r="H82" i="44"/>
  <c r="H81" i="44"/>
  <c r="H80" i="44"/>
  <c r="H79" i="44"/>
  <c r="H78" i="44"/>
  <c r="H77" i="44"/>
  <c r="H72" i="44"/>
  <c r="H71" i="44"/>
  <c r="H70" i="44"/>
  <c r="H69" i="44"/>
  <c r="H68" i="44"/>
  <c r="H67" i="44"/>
  <c r="H66" i="44"/>
  <c r="H65" i="44"/>
  <c r="H64" i="44"/>
  <c r="E60" i="44"/>
  <c r="C60" i="44"/>
  <c r="B60" i="44"/>
  <c r="G38" i="44"/>
  <c r="D38" i="44"/>
  <c r="G37" i="44"/>
  <c r="D37" i="44"/>
  <c r="J36" i="44"/>
  <c r="F48" i="44" s="1"/>
  <c r="G36" i="44"/>
  <c r="D36" i="44"/>
  <c r="A36" i="44"/>
  <c r="A48" i="44" s="1"/>
  <c r="G35" i="44"/>
  <c r="D35" i="44"/>
  <c r="G34" i="44"/>
  <c r="D34" i="44"/>
  <c r="G33" i="44"/>
  <c r="D33" i="44"/>
  <c r="J32" i="44"/>
  <c r="F47" i="44" s="1"/>
  <c r="G32" i="44"/>
  <c r="D32" i="44"/>
  <c r="A32" i="44"/>
  <c r="A47" i="44" s="1"/>
  <c r="J31" i="44"/>
  <c r="D31" i="44"/>
  <c r="A31" i="44"/>
  <c r="G30" i="44"/>
  <c r="D30" i="44"/>
  <c r="G29" i="44"/>
  <c r="D29" i="44"/>
  <c r="G28" i="44"/>
  <c r="D28" i="44"/>
  <c r="J27" i="44"/>
  <c r="F46" i="44" s="1"/>
  <c r="G27" i="44"/>
  <c r="D27" i="44"/>
  <c r="A27" i="44"/>
  <c r="A46" i="44" s="1"/>
  <c r="G26" i="44"/>
  <c r="D26" i="44"/>
  <c r="G25" i="44"/>
  <c r="D25" i="44"/>
  <c r="J24" i="44"/>
  <c r="F45" i="44" s="1"/>
  <c r="G24" i="44"/>
  <c r="D24" i="44"/>
  <c r="A24" i="44"/>
  <c r="A45" i="44" s="1"/>
  <c r="G23" i="44"/>
  <c r="D23" i="44"/>
  <c r="G22" i="44"/>
  <c r="D22" i="44"/>
  <c r="G21" i="44"/>
  <c r="D21" i="44"/>
  <c r="J20" i="44"/>
  <c r="F44" i="44" s="1"/>
  <c r="G20" i="44"/>
  <c r="D20" i="44"/>
  <c r="A20" i="44"/>
  <c r="A44" i="44" s="1"/>
  <c r="J19" i="44"/>
  <c r="D19" i="44"/>
  <c r="A19" i="44"/>
  <c r="G18" i="44"/>
  <c r="D18" i="44"/>
  <c r="J17" i="44"/>
  <c r="F43" i="44" s="1"/>
  <c r="G17" i="44"/>
  <c r="D17" i="44"/>
  <c r="A17" i="44"/>
  <c r="A43" i="44" s="1"/>
  <c r="D16" i="44"/>
  <c r="A16" i="44"/>
  <c r="B6" i="44"/>
  <c r="H114" i="43"/>
  <c r="H113" i="43"/>
  <c r="H112" i="43"/>
  <c r="H111" i="43"/>
  <c r="H110" i="43"/>
  <c r="H109" i="43"/>
  <c r="H108" i="43"/>
  <c r="H107" i="43"/>
  <c r="H106" i="43"/>
  <c r="H101" i="43"/>
  <c r="H100" i="43"/>
  <c r="H99" i="43"/>
  <c r="H98" i="43"/>
  <c r="H97" i="43"/>
  <c r="H96" i="43"/>
  <c r="H95" i="43"/>
  <c r="H94" i="43"/>
  <c r="H93" i="43"/>
  <c r="H85" i="43"/>
  <c r="H84" i="43"/>
  <c r="H83" i="43"/>
  <c r="H82" i="43"/>
  <c r="H81" i="43"/>
  <c r="H80" i="43"/>
  <c r="H79" i="43"/>
  <c r="H78" i="43"/>
  <c r="H77" i="43"/>
  <c r="H72" i="43"/>
  <c r="H71" i="43"/>
  <c r="H70" i="43"/>
  <c r="H69" i="43"/>
  <c r="H68" i="43"/>
  <c r="H67" i="43"/>
  <c r="H66" i="43"/>
  <c r="H65" i="43"/>
  <c r="H64" i="43"/>
  <c r="E60" i="43"/>
  <c r="C60" i="43"/>
  <c r="B60" i="43"/>
  <c r="A43" i="43"/>
  <c r="G38" i="43"/>
  <c r="D38" i="43"/>
  <c r="G37" i="43"/>
  <c r="D37" i="43"/>
  <c r="J36" i="43"/>
  <c r="F48" i="43" s="1"/>
  <c r="G36" i="43"/>
  <c r="D36" i="43"/>
  <c r="A36" i="43"/>
  <c r="A48" i="43" s="1"/>
  <c r="G35" i="43"/>
  <c r="D35" i="43"/>
  <c r="G34" i="43"/>
  <c r="D34" i="43"/>
  <c r="G33" i="43"/>
  <c r="D33" i="43"/>
  <c r="J32" i="43"/>
  <c r="F47" i="43" s="1"/>
  <c r="G32" i="43"/>
  <c r="D32" i="43"/>
  <c r="A32" i="43"/>
  <c r="A47" i="43" s="1"/>
  <c r="J31" i="43"/>
  <c r="D31" i="43"/>
  <c r="A31" i="43"/>
  <c r="G30" i="43"/>
  <c r="D30" i="43"/>
  <c r="G29" i="43"/>
  <c r="D29" i="43"/>
  <c r="G28" i="43"/>
  <c r="D28" i="43"/>
  <c r="J27" i="43"/>
  <c r="F46" i="43" s="1"/>
  <c r="G27" i="43"/>
  <c r="D27" i="43"/>
  <c r="A27" i="43"/>
  <c r="A46" i="43" s="1"/>
  <c r="G26" i="43"/>
  <c r="D26" i="43"/>
  <c r="G25" i="43"/>
  <c r="D25" i="43"/>
  <c r="J24" i="43"/>
  <c r="F45" i="43" s="1"/>
  <c r="G24" i="43"/>
  <c r="D24" i="43"/>
  <c r="A24" i="43"/>
  <c r="A45" i="43" s="1"/>
  <c r="G23" i="43"/>
  <c r="D23" i="43"/>
  <c r="G22" i="43"/>
  <c r="D22" i="43"/>
  <c r="G21" i="43"/>
  <c r="D21" i="43"/>
  <c r="J20" i="43"/>
  <c r="F44" i="43" s="1"/>
  <c r="G20" i="43"/>
  <c r="D20" i="43"/>
  <c r="A20" i="43"/>
  <c r="A44" i="43" s="1"/>
  <c r="J19" i="43"/>
  <c r="D19" i="43"/>
  <c r="A19" i="43"/>
  <c r="G18" i="43"/>
  <c r="D18" i="43"/>
  <c r="J17" i="43"/>
  <c r="F43" i="43" s="1"/>
  <c r="G17" i="43"/>
  <c r="D17" i="43"/>
  <c r="A17" i="43"/>
  <c r="D16" i="43"/>
  <c r="A16" i="43"/>
  <c r="B6" i="43"/>
  <c r="H114" i="42"/>
  <c r="H113" i="42"/>
  <c r="H112" i="42"/>
  <c r="H111" i="42"/>
  <c r="H110" i="42"/>
  <c r="H109" i="42"/>
  <c r="H108" i="42"/>
  <c r="H107" i="42"/>
  <c r="H106" i="42"/>
  <c r="H101" i="42"/>
  <c r="H100" i="42"/>
  <c r="H99" i="42"/>
  <c r="H98" i="42"/>
  <c r="H97" i="42"/>
  <c r="H96" i="42"/>
  <c r="H95" i="42"/>
  <c r="H94" i="42"/>
  <c r="H93" i="42"/>
  <c r="H85" i="42"/>
  <c r="H84" i="42"/>
  <c r="H83" i="42"/>
  <c r="H82" i="42"/>
  <c r="H81" i="42"/>
  <c r="H80" i="42"/>
  <c r="H79" i="42"/>
  <c r="H78" i="42"/>
  <c r="H77" i="42"/>
  <c r="H72" i="42"/>
  <c r="H71" i="42"/>
  <c r="H70" i="42"/>
  <c r="H69" i="42"/>
  <c r="H68" i="42"/>
  <c r="H67" i="42"/>
  <c r="H66" i="42"/>
  <c r="H65" i="42"/>
  <c r="H64" i="42"/>
  <c r="E60" i="42"/>
  <c r="C60" i="42"/>
  <c r="B60" i="42"/>
  <c r="G38" i="42"/>
  <c r="D38" i="42"/>
  <c r="G37" i="42"/>
  <c r="D37" i="42"/>
  <c r="J36" i="42"/>
  <c r="F48" i="42" s="1"/>
  <c r="G36" i="42"/>
  <c r="D36" i="42"/>
  <c r="A36" i="42"/>
  <c r="A48" i="42" s="1"/>
  <c r="G35" i="42"/>
  <c r="D35" i="42"/>
  <c r="G34" i="42"/>
  <c r="D34" i="42"/>
  <c r="G33" i="42"/>
  <c r="D33" i="42"/>
  <c r="J32" i="42"/>
  <c r="F47" i="42" s="1"/>
  <c r="G32" i="42"/>
  <c r="D32" i="42"/>
  <c r="A32" i="42"/>
  <c r="A47" i="42" s="1"/>
  <c r="J31" i="42"/>
  <c r="D31" i="42"/>
  <c r="A31" i="42"/>
  <c r="G30" i="42"/>
  <c r="D30" i="42"/>
  <c r="G29" i="42"/>
  <c r="D29" i="42"/>
  <c r="G28" i="42"/>
  <c r="D28" i="42"/>
  <c r="J27" i="42"/>
  <c r="F46" i="42" s="1"/>
  <c r="G27" i="42"/>
  <c r="D27" i="42"/>
  <c r="A27" i="42"/>
  <c r="A46" i="42" s="1"/>
  <c r="G26" i="42"/>
  <c r="D26" i="42"/>
  <c r="G25" i="42"/>
  <c r="D25" i="42"/>
  <c r="J24" i="42"/>
  <c r="F45" i="42" s="1"/>
  <c r="G24" i="42"/>
  <c r="D24" i="42"/>
  <c r="A24" i="42"/>
  <c r="A45" i="42" s="1"/>
  <c r="G23" i="42"/>
  <c r="D23" i="42"/>
  <c r="G22" i="42"/>
  <c r="D22" i="42"/>
  <c r="G21" i="42"/>
  <c r="D21" i="42"/>
  <c r="J20" i="42"/>
  <c r="F44" i="42" s="1"/>
  <c r="G20" i="42"/>
  <c r="D20" i="42"/>
  <c r="A20" i="42"/>
  <c r="A44" i="42" s="1"/>
  <c r="J19" i="42"/>
  <c r="D19" i="42"/>
  <c r="A19" i="42"/>
  <c r="G18" i="42"/>
  <c r="D18" i="42"/>
  <c r="J17" i="42"/>
  <c r="F43" i="42" s="1"/>
  <c r="G17" i="42"/>
  <c r="D17" i="42"/>
  <c r="A17" i="42"/>
  <c r="A43" i="42" s="1"/>
  <c r="D16" i="42"/>
  <c r="A16" i="42"/>
  <c r="B6" i="42"/>
  <c r="H114" i="41"/>
  <c r="H113" i="41"/>
  <c r="H112" i="41"/>
  <c r="H111" i="41"/>
  <c r="H110" i="41"/>
  <c r="H109" i="41"/>
  <c r="H108" i="41"/>
  <c r="H107" i="41"/>
  <c r="H106" i="41"/>
  <c r="H101" i="41"/>
  <c r="H100" i="41"/>
  <c r="H99" i="41"/>
  <c r="H98" i="41"/>
  <c r="H97" i="41"/>
  <c r="H96" i="41"/>
  <c r="H95" i="41"/>
  <c r="H94" i="41"/>
  <c r="H93" i="41"/>
  <c r="H85" i="41"/>
  <c r="H84" i="41"/>
  <c r="H83" i="41"/>
  <c r="H82" i="41"/>
  <c r="H81" i="41"/>
  <c r="H80" i="41"/>
  <c r="H79" i="41"/>
  <c r="H78" i="41"/>
  <c r="H77" i="41"/>
  <c r="H72" i="41"/>
  <c r="H71" i="41"/>
  <c r="H70" i="41"/>
  <c r="H69" i="41"/>
  <c r="H68" i="41"/>
  <c r="H67" i="41"/>
  <c r="H66" i="41"/>
  <c r="H65" i="41"/>
  <c r="H64" i="41"/>
  <c r="E60" i="41"/>
  <c r="C60" i="41"/>
  <c r="B60" i="41"/>
  <c r="G38" i="41"/>
  <c r="D38" i="41"/>
  <c r="G37" i="41"/>
  <c r="D37" i="41"/>
  <c r="J36" i="41"/>
  <c r="F48" i="41" s="1"/>
  <c r="G36" i="41"/>
  <c r="D36" i="41"/>
  <c r="A36" i="41"/>
  <c r="A48" i="41" s="1"/>
  <c r="G35" i="41"/>
  <c r="D35" i="41"/>
  <c r="G34" i="41"/>
  <c r="D34" i="41"/>
  <c r="G33" i="41"/>
  <c r="D33" i="41"/>
  <c r="J32" i="41"/>
  <c r="F47" i="41" s="1"/>
  <c r="G32" i="41"/>
  <c r="D32" i="41"/>
  <c r="A32" i="41"/>
  <c r="A47" i="41" s="1"/>
  <c r="J31" i="41"/>
  <c r="D31" i="41"/>
  <c r="A31" i="41"/>
  <c r="G30" i="41"/>
  <c r="D30" i="41"/>
  <c r="G29" i="41"/>
  <c r="D29" i="41"/>
  <c r="G28" i="41"/>
  <c r="D28" i="41"/>
  <c r="J27" i="41"/>
  <c r="F46" i="41" s="1"/>
  <c r="G27" i="41"/>
  <c r="D27" i="41"/>
  <c r="A27" i="41"/>
  <c r="A46" i="41" s="1"/>
  <c r="G26" i="41"/>
  <c r="D26" i="41"/>
  <c r="G25" i="41"/>
  <c r="D25" i="41"/>
  <c r="J24" i="41"/>
  <c r="F45" i="41" s="1"/>
  <c r="G24" i="41"/>
  <c r="D24" i="41"/>
  <c r="A24" i="41"/>
  <c r="A45" i="41" s="1"/>
  <c r="G23" i="41"/>
  <c r="D23" i="41"/>
  <c r="G22" i="41"/>
  <c r="D22" i="41"/>
  <c r="G21" i="41"/>
  <c r="D21" i="41"/>
  <c r="J20" i="41"/>
  <c r="F44" i="41" s="1"/>
  <c r="G20" i="41"/>
  <c r="D20" i="41"/>
  <c r="A20" i="41"/>
  <c r="A44" i="41" s="1"/>
  <c r="J19" i="41"/>
  <c r="D19" i="41"/>
  <c r="A19" i="41"/>
  <c r="G18" i="41"/>
  <c r="D18" i="41"/>
  <c r="J17" i="41"/>
  <c r="F43" i="41" s="1"/>
  <c r="G17" i="41"/>
  <c r="D17" i="41"/>
  <c r="A17" i="41"/>
  <c r="A43" i="41" s="1"/>
  <c r="D16" i="41"/>
  <c r="A16" i="41"/>
  <c r="B6" i="41"/>
  <c r="H114" i="40"/>
  <c r="H113" i="40"/>
  <c r="H112" i="40"/>
  <c r="H111" i="40"/>
  <c r="H110" i="40"/>
  <c r="H109" i="40"/>
  <c r="H108" i="40"/>
  <c r="H107" i="40"/>
  <c r="H106" i="40"/>
  <c r="H101" i="40"/>
  <c r="H100" i="40"/>
  <c r="H99" i="40"/>
  <c r="H98" i="40"/>
  <c r="H97" i="40"/>
  <c r="H96" i="40"/>
  <c r="H95" i="40"/>
  <c r="H94" i="40"/>
  <c r="H93" i="40"/>
  <c r="H85" i="40"/>
  <c r="H84" i="40"/>
  <c r="H83" i="40"/>
  <c r="H82" i="40"/>
  <c r="H81" i="40"/>
  <c r="H80" i="40"/>
  <c r="H79" i="40"/>
  <c r="H78" i="40"/>
  <c r="H77" i="40"/>
  <c r="H72" i="40"/>
  <c r="H71" i="40"/>
  <c r="H70" i="40"/>
  <c r="H69" i="40"/>
  <c r="H68" i="40"/>
  <c r="H67" i="40"/>
  <c r="H66" i="40"/>
  <c r="H65" i="40"/>
  <c r="H64" i="40"/>
  <c r="E60" i="40"/>
  <c r="C60" i="40"/>
  <c r="B60" i="40"/>
  <c r="A43" i="40"/>
  <c r="G38" i="40"/>
  <c r="D38" i="40"/>
  <c r="G37" i="40"/>
  <c r="D37" i="40"/>
  <c r="J36" i="40"/>
  <c r="F48" i="40" s="1"/>
  <c r="G36" i="40"/>
  <c r="D36" i="40"/>
  <c r="A36" i="40"/>
  <c r="A48" i="40" s="1"/>
  <c r="G35" i="40"/>
  <c r="D35" i="40"/>
  <c r="G34" i="40"/>
  <c r="D34" i="40"/>
  <c r="G33" i="40"/>
  <c r="D33" i="40"/>
  <c r="J32" i="40"/>
  <c r="F47" i="40" s="1"/>
  <c r="G32" i="40"/>
  <c r="D32" i="40"/>
  <c r="A32" i="40"/>
  <c r="A47" i="40" s="1"/>
  <c r="J31" i="40"/>
  <c r="D31" i="40"/>
  <c r="A31" i="40"/>
  <c r="G30" i="40"/>
  <c r="D30" i="40"/>
  <c r="G29" i="40"/>
  <c r="D29" i="40"/>
  <c r="G28" i="40"/>
  <c r="D28" i="40"/>
  <c r="J27" i="40"/>
  <c r="F46" i="40" s="1"/>
  <c r="G27" i="40"/>
  <c r="D27" i="40"/>
  <c r="A27" i="40"/>
  <c r="A46" i="40" s="1"/>
  <c r="G26" i="40"/>
  <c r="D26" i="40"/>
  <c r="G25" i="40"/>
  <c r="D25" i="40"/>
  <c r="J24" i="40"/>
  <c r="F45" i="40" s="1"/>
  <c r="G24" i="40"/>
  <c r="D24" i="40"/>
  <c r="A24" i="40"/>
  <c r="A45" i="40" s="1"/>
  <c r="G23" i="40"/>
  <c r="D23" i="40"/>
  <c r="G22" i="40"/>
  <c r="D22" i="40"/>
  <c r="G21" i="40"/>
  <c r="D21" i="40"/>
  <c r="J20" i="40"/>
  <c r="F44" i="40" s="1"/>
  <c r="G20" i="40"/>
  <c r="D20" i="40"/>
  <c r="A20" i="40"/>
  <c r="A44" i="40" s="1"/>
  <c r="J19" i="40"/>
  <c r="D19" i="40"/>
  <c r="A19" i="40"/>
  <c r="G18" i="40"/>
  <c r="D18" i="40"/>
  <c r="J17" i="40"/>
  <c r="F43" i="40" s="1"/>
  <c r="G17" i="40"/>
  <c r="D17" i="40"/>
  <c r="A17" i="40"/>
  <c r="D16" i="40"/>
  <c r="A16" i="40"/>
  <c r="B6" i="40"/>
  <c r="H114" i="39"/>
  <c r="H113" i="39"/>
  <c r="H112" i="39"/>
  <c r="H111" i="39"/>
  <c r="H110" i="39"/>
  <c r="H109" i="39"/>
  <c r="H108" i="39"/>
  <c r="H107" i="39"/>
  <c r="H106" i="39"/>
  <c r="H101" i="39"/>
  <c r="H100" i="39"/>
  <c r="H99" i="39"/>
  <c r="H98" i="39"/>
  <c r="H97" i="39"/>
  <c r="H96" i="39"/>
  <c r="H95" i="39"/>
  <c r="H94" i="39"/>
  <c r="H93" i="39"/>
  <c r="H85" i="39"/>
  <c r="H84" i="39"/>
  <c r="H83" i="39"/>
  <c r="H82" i="39"/>
  <c r="H81" i="39"/>
  <c r="H80" i="39"/>
  <c r="H79" i="39"/>
  <c r="H78" i="39"/>
  <c r="H77" i="39"/>
  <c r="H72" i="39"/>
  <c r="H71" i="39"/>
  <c r="H70" i="39"/>
  <c r="H69" i="39"/>
  <c r="H68" i="39"/>
  <c r="H67" i="39"/>
  <c r="H66" i="39"/>
  <c r="H65" i="39"/>
  <c r="H64" i="39"/>
  <c r="E60" i="39"/>
  <c r="C60" i="39"/>
  <c r="B60" i="39"/>
  <c r="A43" i="39"/>
  <c r="G38" i="39"/>
  <c r="D38" i="39"/>
  <c r="G37" i="39"/>
  <c r="D37" i="39"/>
  <c r="J36" i="39"/>
  <c r="F48" i="39" s="1"/>
  <c r="G36" i="39"/>
  <c r="D36" i="39"/>
  <c r="A36" i="39"/>
  <c r="A48" i="39" s="1"/>
  <c r="G35" i="39"/>
  <c r="D35" i="39"/>
  <c r="G34" i="39"/>
  <c r="D34" i="39"/>
  <c r="G33" i="39"/>
  <c r="D33" i="39"/>
  <c r="J32" i="39"/>
  <c r="F47" i="39" s="1"/>
  <c r="G32" i="39"/>
  <c r="D32" i="39"/>
  <c r="A32" i="39"/>
  <c r="A47" i="39" s="1"/>
  <c r="J31" i="39"/>
  <c r="D31" i="39"/>
  <c r="A31" i="39"/>
  <c r="G30" i="39"/>
  <c r="D30" i="39"/>
  <c r="G29" i="39"/>
  <c r="D29" i="39"/>
  <c r="G28" i="39"/>
  <c r="D28" i="39"/>
  <c r="J27" i="39"/>
  <c r="F46" i="39" s="1"/>
  <c r="G27" i="39"/>
  <c r="D27" i="39"/>
  <c r="A27" i="39"/>
  <c r="A46" i="39" s="1"/>
  <c r="G26" i="39"/>
  <c r="D26" i="39"/>
  <c r="G25" i="39"/>
  <c r="D25" i="39"/>
  <c r="J24" i="39"/>
  <c r="F45" i="39" s="1"/>
  <c r="G24" i="39"/>
  <c r="D24" i="39"/>
  <c r="A24" i="39"/>
  <c r="A45" i="39" s="1"/>
  <c r="G23" i="39"/>
  <c r="D23" i="39"/>
  <c r="G22" i="39"/>
  <c r="D22" i="39"/>
  <c r="G21" i="39"/>
  <c r="D21" i="39"/>
  <c r="J20" i="39"/>
  <c r="F44" i="39" s="1"/>
  <c r="G20" i="39"/>
  <c r="D20" i="39"/>
  <c r="A20" i="39"/>
  <c r="A44" i="39" s="1"/>
  <c r="J19" i="39"/>
  <c r="D19" i="39"/>
  <c r="A19" i="39"/>
  <c r="G18" i="39"/>
  <c r="D18" i="39"/>
  <c r="J17" i="39"/>
  <c r="F43" i="39" s="1"/>
  <c r="G17" i="39"/>
  <c r="D17" i="39"/>
  <c r="A17" i="39"/>
  <c r="D16" i="39"/>
  <c r="A16" i="39"/>
  <c r="B6" i="39"/>
  <c r="H114" i="38"/>
  <c r="H113" i="38"/>
  <c r="H112" i="38"/>
  <c r="H111" i="38"/>
  <c r="H110" i="38"/>
  <c r="H109" i="38"/>
  <c r="H108" i="38"/>
  <c r="H107" i="38"/>
  <c r="H106" i="38"/>
  <c r="H101" i="38"/>
  <c r="H100" i="38"/>
  <c r="H99" i="38"/>
  <c r="H98" i="38"/>
  <c r="H97" i="38"/>
  <c r="H96" i="38"/>
  <c r="H95" i="38"/>
  <c r="H94" i="38"/>
  <c r="H93" i="38"/>
  <c r="H85" i="38"/>
  <c r="H84" i="38"/>
  <c r="H83" i="38"/>
  <c r="H82" i="38"/>
  <c r="H81" i="38"/>
  <c r="H80" i="38"/>
  <c r="H79" i="38"/>
  <c r="H78" i="38"/>
  <c r="H77" i="38"/>
  <c r="H72" i="38"/>
  <c r="H71" i="38"/>
  <c r="H70" i="38"/>
  <c r="H69" i="38"/>
  <c r="H68" i="38"/>
  <c r="H67" i="38"/>
  <c r="H66" i="38"/>
  <c r="H65" i="38"/>
  <c r="H64" i="38"/>
  <c r="E60" i="38"/>
  <c r="C60" i="38"/>
  <c r="B60" i="38"/>
  <c r="G38" i="38"/>
  <c r="D38" i="38"/>
  <c r="G37" i="38"/>
  <c r="D37" i="38"/>
  <c r="J36" i="38"/>
  <c r="F48" i="38" s="1"/>
  <c r="G36" i="38"/>
  <c r="D36" i="38"/>
  <c r="A36" i="38"/>
  <c r="A48" i="38" s="1"/>
  <c r="G35" i="38"/>
  <c r="D35" i="38"/>
  <c r="G34" i="38"/>
  <c r="D34" i="38"/>
  <c r="G33" i="38"/>
  <c r="D33" i="38"/>
  <c r="J32" i="38"/>
  <c r="F47" i="38" s="1"/>
  <c r="G32" i="38"/>
  <c r="D32" i="38"/>
  <c r="A32" i="38"/>
  <c r="A47" i="38" s="1"/>
  <c r="J31" i="38"/>
  <c r="D31" i="38"/>
  <c r="A31" i="38"/>
  <c r="G30" i="38"/>
  <c r="D30" i="38"/>
  <c r="G29" i="38"/>
  <c r="D29" i="38"/>
  <c r="G28" i="38"/>
  <c r="D28" i="38"/>
  <c r="J27" i="38"/>
  <c r="F46" i="38" s="1"/>
  <c r="G27" i="38"/>
  <c r="D27" i="38"/>
  <c r="A27" i="38"/>
  <c r="A46" i="38" s="1"/>
  <c r="G26" i="38"/>
  <c r="D26" i="38"/>
  <c r="G25" i="38"/>
  <c r="D25" i="38"/>
  <c r="J24" i="38"/>
  <c r="F45" i="38" s="1"/>
  <c r="G24" i="38"/>
  <c r="D24" i="38"/>
  <c r="A24" i="38"/>
  <c r="A45" i="38" s="1"/>
  <c r="G23" i="38"/>
  <c r="D23" i="38"/>
  <c r="G22" i="38"/>
  <c r="D22" i="38"/>
  <c r="G21" i="38"/>
  <c r="D21" i="38"/>
  <c r="J20" i="38"/>
  <c r="F44" i="38" s="1"/>
  <c r="G20" i="38"/>
  <c r="D20" i="38"/>
  <c r="A20" i="38"/>
  <c r="A44" i="38" s="1"/>
  <c r="J19" i="38"/>
  <c r="D19" i="38"/>
  <c r="A19" i="38"/>
  <c r="G18" i="38"/>
  <c r="D18" i="38"/>
  <c r="J17" i="38"/>
  <c r="F43" i="38" s="1"/>
  <c r="G17" i="38"/>
  <c r="D17" i="38"/>
  <c r="A17" i="38"/>
  <c r="A43" i="38" s="1"/>
  <c r="D16" i="38"/>
  <c r="A16" i="38"/>
  <c r="B6" i="38"/>
  <c r="H114" i="37"/>
  <c r="H113" i="37"/>
  <c r="H112" i="37"/>
  <c r="H111" i="37"/>
  <c r="H110" i="37"/>
  <c r="H109" i="37"/>
  <c r="H108" i="37"/>
  <c r="H107" i="37"/>
  <c r="H106" i="37"/>
  <c r="H101" i="37"/>
  <c r="H100" i="37"/>
  <c r="H99" i="37"/>
  <c r="H98" i="37"/>
  <c r="H97" i="37"/>
  <c r="H96" i="37"/>
  <c r="H95" i="37"/>
  <c r="H94" i="37"/>
  <c r="H93" i="37"/>
  <c r="H85" i="37"/>
  <c r="H84" i="37"/>
  <c r="H83" i="37"/>
  <c r="H82" i="37"/>
  <c r="H81" i="37"/>
  <c r="H80" i="37"/>
  <c r="H79" i="37"/>
  <c r="H78" i="37"/>
  <c r="H77" i="37"/>
  <c r="H72" i="37"/>
  <c r="H71" i="37"/>
  <c r="H70" i="37"/>
  <c r="H69" i="37"/>
  <c r="H68" i="37"/>
  <c r="H67" i="37"/>
  <c r="H66" i="37"/>
  <c r="H65" i="37"/>
  <c r="H64" i="37"/>
  <c r="E60" i="37"/>
  <c r="C60" i="37"/>
  <c r="B60" i="37"/>
  <c r="G38" i="37"/>
  <c r="D38" i="37"/>
  <c r="G37" i="37"/>
  <c r="D37" i="37"/>
  <c r="J36" i="37"/>
  <c r="F48" i="37" s="1"/>
  <c r="G36" i="37"/>
  <c r="D36" i="37"/>
  <c r="A36" i="37"/>
  <c r="A48" i="37" s="1"/>
  <c r="G35" i="37"/>
  <c r="D35" i="37"/>
  <c r="G34" i="37"/>
  <c r="D34" i="37"/>
  <c r="G33" i="37"/>
  <c r="D33" i="37"/>
  <c r="J32" i="37"/>
  <c r="F47" i="37" s="1"/>
  <c r="G32" i="37"/>
  <c r="D32" i="37"/>
  <c r="A32" i="37"/>
  <c r="A47" i="37" s="1"/>
  <c r="J31" i="37"/>
  <c r="D31" i="37"/>
  <c r="A31" i="37"/>
  <c r="G30" i="37"/>
  <c r="D30" i="37"/>
  <c r="G29" i="37"/>
  <c r="D29" i="37"/>
  <c r="G28" i="37"/>
  <c r="D28" i="37"/>
  <c r="J27" i="37"/>
  <c r="F46" i="37" s="1"/>
  <c r="G27" i="37"/>
  <c r="D27" i="37"/>
  <c r="A27" i="37"/>
  <c r="A46" i="37" s="1"/>
  <c r="G26" i="37"/>
  <c r="D26" i="37"/>
  <c r="G25" i="37"/>
  <c r="D25" i="37"/>
  <c r="J24" i="37"/>
  <c r="F45" i="37" s="1"/>
  <c r="G24" i="37"/>
  <c r="D24" i="37"/>
  <c r="A24" i="37"/>
  <c r="A45" i="37" s="1"/>
  <c r="G23" i="37"/>
  <c r="D23" i="37"/>
  <c r="G22" i="37"/>
  <c r="D22" i="37"/>
  <c r="G21" i="37"/>
  <c r="D21" i="37"/>
  <c r="J20" i="37"/>
  <c r="F44" i="37" s="1"/>
  <c r="G20" i="37"/>
  <c r="D20" i="37"/>
  <c r="A20" i="37"/>
  <c r="A44" i="37" s="1"/>
  <c r="J19" i="37"/>
  <c r="D19" i="37"/>
  <c r="A19" i="37"/>
  <c r="G18" i="37"/>
  <c r="D18" i="37"/>
  <c r="J17" i="37"/>
  <c r="F43" i="37" s="1"/>
  <c r="G17" i="37"/>
  <c r="D17" i="37"/>
  <c r="A17" i="37"/>
  <c r="A43" i="37" s="1"/>
  <c r="D16" i="37"/>
  <c r="A16" i="37"/>
  <c r="B6" i="37"/>
  <c r="H114" i="36"/>
  <c r="H113" i="36"/>
  <c r="H112" i="36"/>
  <c r="H111" i="36"/>
  <c r="H110" i="36"/>
  <c r="H109" i="36"/>
  <c r="H108" i="36"/>
  <c r="H107" i="36"/>
  <c r="H106" i="36"/>
  <c r="H101" i="36"/>
  <c r="H100" i="36"/>
  <c r="H99" i="36"/>
  <c r="H98" i="36"/>
  <c r="H97" i="36"/>
  <c r="H96" i="36"/>
  <c r="H95" i="36"/>
  <c r="H94" i="36"/>
  <c r="H93" i="36"/>
  <c r="H85" i="36"/>
  <c r="H84" i="36"/>
  <c r="H83" i="36"/>
  <c r="H82" i="36"/>
  <c r="H81" i="36"/>
  <c r="H80" i="36"/>
  <c r="H79" i="36"/>
  <c r="H78" i="36"/>
  <c r="H77" i="36"/>
  <c r="H72" i="36"/>
  <c r="H71" i="36"/>
  <c r="H70" i="36"/>
  <c r="H69" i="36"/>
  <c r="H68" i="36"/>
  <c r="H67" i="36"/>
  <c r="H66" i="36"/>
  <c r="H65" i="36"/>
  <c r="H64" i="36"/>
  <c r="E60" i="36"/>
  <c r="C60" i="36"/>
  <c r="B60" i="36"/>
  <c r="A43" i="36"/>
  <c r="G38" i="36"/>
  <c r="D38" i="36"/>
  <c r="G37" i="36"/>
  <c r="D37" i="36"/>
  <c r="J36" i="36"/>
  <c r="F48" i="36" s="1"/>
  <c r="G36" i="36"/>
  <c r="D36" i="36"/>
  <c r="A36" i="36"/>
  <c r="A48" i="36" s="1"/>
  <c r="G35" i="36"/>
  <c r="D35" i="36"/>
  <c r="G34" i="36"/>
  <c r="D34" i="36"/>
  <c r="G33" i="36"/>
  <c r="D33" i="36"/>
  <c r="J32" i="36"/>
  <c r="F47" i="36" s="1"/>
  <c r="G32" i="36"/>
  <c r="D32" i="36"/>
  <c r="A32" i="36"/>
  <c r="A47" i="36" s="1"/>
  <c r="J31" i="36"/>
  <c r="D31" i="36"/>
  <c r="A31" i="36"/>
  <c r="G30" i="36"/>
  <c r="D30" i="36"/>
  <c r="G29" i="36"/>
  <c r="D29" i="36"/>
  <c r="G28" i="36"/>
  <c r="D28" i="36"/>
  <c r="J27" i="36"/>
  <c r="F46" i="36" s="1"/>
  <c r="G27" i="36"/>
  <c r="D27" i="36"/>
  <c r="A27" i="36"/>
  <c r="A46" i="36" s="1"/>
  <c r="G26" i="36"/>
  <c r="D26" i="36"/>
  <c r="G25" i="36"/>
  <c r="D25" i="36"/>
  <c r="J24" i="36"/>
  <c r="F45" i="36" s="1"/>
  <c r="G24" i="36"/>
  <c r="D24" i="36"/>
  <c r="A24" i="36"/>
  <c r="A45" i="36" s="1"/>
  <c r="G23" i="36"/>
  <c r="D23" i="36"/>
  <c r="G22" i="36"/>
  <c r="D22" i="36"/>
  <c r="G21" i="36"/>
  <c r="D21" i="36"/>
  <c r="J20" i="36"/>
  <c r="F44" i="36" s="1"/>
  <c r="G20" i="36"/>
  <c r="D20" i="36"/>
  <c r="A20" i="36"/>
  <c r="A44" i="36" s="1"/>
  <c r="J19" i="36"/>
  <c r="D19" i="36"/>
  <c r="A19" i="36"/>
  <c r="G18" i="36"/>
  <c r="D18" i="36"/>
  <c r="J17" i="36"/>
  <c r="F43" i="36" s="1"/>
  <c r="G17" i="36"/>
  <c r="D17" i="36"/>
  <c r="A17" i="36"/>
  <c r="D16" i="36"/>
  <c r="A16" i="36"/>
  <c r="B6" i="36"/>
  <c r="H114" i="35"/>
  <c r="H113" i="35"/>
  <c r="H112" i="35"/>
  <c r="H111" i="35"/>
  <c r="H110" i="35"/>
  <c r="H109" i="35"/>
  <c r="H108" i="35"/>
  <c r="H107" i="35"/>
  <c r="H106" i="35"/>
  <c r="H101" i="35"/>
  <c r="H100" i="35"/>
  <c r="H99" i="35"/>
  <c r="H98" i="35"/>
  <c r="H97" i="35"/>
  <c r="H96" i="35"/>
  <c r="H95" i="35"/>
  <c r="H94" i="35"/>
  <c r="H93" i="35"/>
  <c r="H85" i="35"/>
  <c r="H84" i="35"/>
  <c r="H83" i="35"/>
  <c r="H82" i="35"/>
  <c r="H81" i="35"/>
  <c r="H80" i="35"/>
  <c r="H79" i="35"/>
  <c r="H78" i="35"/>
  <c r="H77" i="35"/>
  <c r="H72" i="35"/>
  <c r="H71" i="35"/>
  <c r="H70" i="35"/>
  <c r="H69" i="35"/>
  <c r="H68" i="35"/>
  <c r="H67" i="35"/>
  <c r="H66" i="35"/>
  <c r="H65" i="35"/>
  <c r="H64" i="35"/>
  <c r="E60" i="35"/>
  <c r="C60" i="35"/>
  <c r="B60" i="35"/>
  <c r="A43" i="35"/>
  <c r="G38" i="35"/>
  <c r="D38" i="35"/>
  <c r="G37" i="35"/>
  <c r="D37" i="35"/>
  <c r="J36" i="35"/>
  <c r="F48" i="35" s="1"/>
  <c r="G36" i="35"/>
  <c r="D36" i="35"/>
  <c r="A36" i="35"/>
  <c r="A48" i="35" s="1"/>
  <c r="G35" i="35"/>
  <c r="D35" i="35"/>
  <c r="G34" i="35"/>
  <c r="D34" i="35"/>
  <c r="G33" i="35"/>
  <c r="D33" i="35"/>
  <c r="J32" i="35"/>
  <c r="F47" i="35" s="1"/>
  <c r="G32" i="35"/>
  <c r="D32" i="35"/>
  <c r="A32" i="35"/>
  <c r="A47" i="35" s="1"/>
  <c r="J31" i="35"/>
  <c r="D31" i="35"/>
  <c r="A31" i="35"/>
  <c r="G30" i="35"/>
  <c r="D30" i="35"/>
  <c r="G29" i="35"/>
  <c r="D29" i="35"/>
  <c r="G28" i="35"/>
  <c r="D28" i="35"/>
  <c r="J27" i="35"/>
  <c r="F46" i="35" s="1"/>
  <c r="G27" i="35"/>
  <c r="D27" i="35"/>
  <c r="A27" i="35"/>
  <c r="A46" i="35" s="1"/>
  <c r="G26" i="35"/>
  <c r="D26" i="35"/>
  <c r="G25" i="35"/>
  <c r="D25" i="35"/>
  <c r="J24" i="35"/>
  <c r="F45" i="35" s="1"/>
  <c r="G24" i="35"/>
  <c r="D24" i="35"/>
  <c r="A24" i="35"/>
  <c r="A45" i="35" s="1"/>
  <c r="G23" i="35"/>
  <c r="D23" i="35"/>
  <c r="G22" i="35"/>
  <c r="D22" i="35"/>
  <c r="G21" i="35"/>
  <c r="D21" i="35"/>
  <c r="J20" i="35"/>
  <c r="F44" i="35" s="1"/>
  <c r="G20" i="35"/>
  <c r="D20" i="35"/>
  <c r="A20" i="35"/>
  <c r="A44" i="35" s="1"/>
  <c r="J19" i="35"/>
  <c r="D19" i="35"/>
  <c r="A19" i="35"/>
  <c r="G18" i="35"/>
  <c r="D18" i="35"/>
  <c r="J17" i="35"/>
  <c r="F43" i="35" s="1"/>
  <c r="G17" i="35"/>
  <c r="D17" i="35"/>
  <c r="A17" i="35"/>
  <c r="D16" i="35"/>
  <c r="A16" i="35"/>
  <c r="B6" i="35"/>
  <c r="H114" i="34"/>
  <c r="H113" i="34"/>
  <c r="H112" i="34"/>
  <c r="H111" i="34"/>
  <c r="H110" i="34"/>
  <c r="H109" i="34"/>
  <c r="H108" i="34"/>
  <c r="H107" i="34"/>
  <c r="H106" i="34"/>
  <c r="H101" i="34"/>
  <c r="H100" i="34"/>
  <c r="H99" i="34"/>
  <c r="H98" i="34"/>
  <c r="H97" i="34"/>
  <c r="H96" i="34"/>
  <c r="H95" i="34"/>
  <c r="H94" i="34"/>
  <c r="H93" i="34"/>
  <c r="H85" i="34"/>
  <c r="H84" i="34"/>
  <c r="H83" i="34"/>
  <c r="H82" i="34"/>
  <c r="H81" i="34"/>
  <c r="H80" i="34"/>
  <c r="H79" i="34"/>
  <c r="H78" i="34"/>
  <c r="H77" i="34"/>
  <c r="H72" i="34"/>
  <c r="H71" i="34"/>
  <c r="H70" i="34"/>
  <c r="H69" i="34"/>
  <c r="H68" i="34"/>
  <c r="H67" i="34"/>
  <c r="H66" i="34"/>
  <c r="H65" i="34"/>
  <c r="H64" i="34"/>
  <c r="E60" i="34"/>
  <c r="C60" i="34"/>
  <c r="B60" i="34"/>
  <c r="G38" i="34"/>
  <c r="D38" i="34"/>
  <c r="G37" i="34"/>
  <c r="D37" i="34"/>
  <c r="J36" i="34"/>
  <c r="F48" i="34" s="1"/>
  <c r="G36" i="34"/>
  <c r="D36" i="34"/>
  <c r="A36" i="34"/>
  <c r="A48" i="34" s="1"/>
  <c r="G35" i="34"/>
  <c r="D35" i="34"/>
  <c r="G34" i="34"/>
  <c r="D34" i="34"/>
  <c r="G33" i="34"/>
  <c r="D33" i="34"/>
  <c r="J32" i="34"/>
  <c r="F47" i="34" s="1"/>
  <c r="G32" i="34"/>
  <c r="D32" i="34"/>
  <c r="A32" i="34"/>
  <c r="A47" i="34" s="1"/>
  <c r="J31" i="34"/>
  <c r="D31" i="34"/>
  <c r="A31" i="34"/>
  <c r="G30" i="34"/>
  <c r="D30" i="34"/>
  <c r="G29" i="34"/>
  <c r="D29" i="34"/>
  <c r="G28" i="34"/>
  <c r="D28" i="34"/>
  <c r="J27" i="34"/>
  <c r="F46" i="34" s="1"/>
  <c r="G27" i="34"/>
  <c r="D27" i="34"/>
  <c r="A27" i="34"/>
  <c r="A46" i="34" s="1"/>
  <c r="G26" i="34"/>
  <c r="D26" i="34"/>
  <c r="G25" i="34"/>
  <c r="D25" i="34"/>
  <c r="J24" i="34"/>
  <c r="F45" i="34" s="1"/>
  <c r="G24" i="34"/>
  <c r="D24" i="34"/>
  <c r="A24" i="34"/>
  <c r="A45" i="34" s="1"/>
  <c r="G23" i="34"/>
  <c r="D23" i="34"/>
  <c r="G22" i="34"/>
  <c r="D22" i="34"/>
  <c r="G21" i="34"/>
  <c r="D21" i="34"/>
  <c r="J20" i="34"/>
  <c r="F44" i="34" s="1"/>
  <c r="G20" i="34"/>
  <c r="D20" i="34"/>
  <c r="A20" i="34"/>
  <c r="A44" i="34" s="1"/>
  <c r="J19" i="34"/>
  <c r="D19" i="34"/>
  <c r="A19" i="34"/>
  <c r="G18" i="34"/>
  <c r="D18" i="34"/>
  <c r="J17" i="34"/>
  <c r="F43" i="34" s="1"/>
  <c r="G17" i="34"/>
  <c r="D17" i="34"/>
  <c r="A17" i="34"/>
  <c r="A43" i="34" s="1"/>
  <c r="D16" i="34"/>
  <c r="A16" i="34"/>
  <c r="B6" i="34"/>
  <c r="H114" i="33"/>
  <c r="H113" i="33"/>
  <c r="H112" i="33"/>
  <c r="H111" i="33"/>
  <c r="H110" i="33"/>
  <c r="H109" i="33"/>
  <c r="H108" i="33"/>
  <c r="H107" i="33"/>
  <c r="H106" i="33"/>
  <c r="H101" i="33"/>
  <c r="H100" i="33"/>
  <c r="H99" i="33"/>
  <c r="H98" i="33"/>
  <c r="H97" i="33"/>
  <c r="H96" i="33"/>
  <c r="H95" i="33"/>
  <c r="H94" i="33"/>
  <c r="H93" i="33"/>
  <c r="H85" i="33"/>
  <c r="H84" i="33"/>
  <c r="H83" i="33"/>
  <c r="H82" i="33"/>
  <c r="H81" i="33"/>
  <c r="H80" i="33"/>
  <c r="H79" i="33"/>
  <c r="H78" i="33"/>
  <c r="H77" i="33"/>
  <c r="H72" i="33"/>
  <c r="H71" i="33"/>
  <c r="H70" i="33"/>
  <c r="H69" i="33"/>
  <c r="H68" i="33"/>
  <c r="H67" i="33"/>
  <c r="H66" i="33"/>
  <c r="H65" i="33"/>
  <c r="H64" i="33"/>
  <c r="E60" i="33"/>
  <c r="C60" i="33"/>
  <c r="B60" i="33"/>
  <c r="G38" i="33"/>
  <c r="D38" i="33"/>
  <c r="G37" i="33"/>
  <c r="D37" i="33"/>
  <c r="J36" i="33"/>
  <c r="F48" i="33" s="1"/>
  <c r="G36" i="33"/>
  <c r="D36" i="33"/>
  <c r="A36" i="33"/>
  <c r="A48" i="33" s="1"/>
  <c r="G35" i="33"/>
  <c r="D35" i="33"/>
  <c r="G34" i="33"/>
  <c r="D34" i="33"/>
  <c r="G33" i="33"/>
  <c r="D33" i="33"/>
  <c r="J32" i="33"/>
  <c r="F47" i="33" s="1"/>
  <c r="G32" i="33"/>
  <c r="D32" i="33"/>
  <c r="A32" i="33"/>
  <c r="A47" i="33" s="1"/>
  <c r="J31" i="33"/>
  <c r="D31" i="33"/>
  <c r="A31" i="33"/>
  <c r="G30" i="33"/>
  <c r="D30" i="33"/>
  <c r="G29" i="33"/>
  <c r="D29" i="33"/>
  <c r="G28" i="33"/>
  <c r="D28" i="33"/>
  <c r="J27" i="33"/>
  <c r="F46" i="33" s="1"/>
  <c r="G27" i="33"/>
  <c r="D27" i="33"/>
  <c r="A27" i="33"/>
  <c r="A46" i="33" s="1"/>
  <c r="G26" i="33"/>
  <c r="D26" i="33"/>
  <c r="G25" i="33"/>
  <c r="D25" i="33"/>
  <c r="J24" i="33"/>
  <c r="F45" i="33" s="1"/>
  <c r="G24" i="33"/>
  <c r="D24" i="33"/>
  <c r="A24" i="33"/>
  <c r="A45" i="33" s="1"/>
  <c r="G23" i="33"/>
  <c r="D23" i="33"/>
  <c r="G22" i="33"/>
  <c r="D22" i="33"/>
  <c r="G21" i="33"/>
  <c r="D21" i="33"/>
  <c r="J20" i="33"/>
  <c r="F44" i="33" s="1"/>
  <c r="G20" i="33"/>
  <c r="D20" i="33"/>
  <c r="A20" i="33"/>
  <c r="A44" i="33" s="1"/>
  <c r="J19" i="33"/>
  <c r="D19" i="33"/>
  <c r="A19" i="33"/>
  <c r="G18" i="33"/>
  <c r="D18" i="33"/>
  <c r="J17" i="33"/>
  <c r="F43" i="33" s="1"/>
  <c r="G17" i="33"/>
  <c r="D17" i="33"/>
  <c r="A17" i="33"/>
  <c r="A43" i="33" s="1"/>
  <c r="D16" i="33"/>
  <c r="A16" i="33"/>
  <c r="B6" i="33"/>
  <c r="H114" i="32"/>
  <c r="H113" i="32"/>
  <c r="H112" i="32"/>
  <c r="H111" i="32"/>
  <c r="H110" i="32"/>
  <c r="H109" i="32"/>
  <c r="H108" i="32"/>
  <c r="H107" i="32"/>
  <c r="H106" i="32"/>
  <c r="H101" i="32"/>
  <c r="H100" i="32"/>
  <c r="H99" i="32"/>
  <c r="H98" i="32"/>
  <c r="H97" i="32"/>
  <c r="H96" i="32"/>
  <c r="H95" i="32"/>
  <c r="H94" i="32"/>
  <c r="H93" i="32"/>
  <c r="H85" i="32"/>
  <c r="H84" i="32"/>
  <c r="H83" i="32"/>
  <c r="H82" i="32"/>
  <c r="H81" i="32"/>
  <c r="H80" i="32"/>
  <c r="H79" i="32"/>
  <c r="H78" i="32"/>
  <c r="H77" i="32"/>
  <c r="H72" i="32"/>
  <c r="H71" i="32"/>
  <c r="H70" i="32"/>
  <c r="H69" i="32"/>
  <c r="H68" i="32"/>
  <c r="H67" i="32"/>
  <c r="H66" i="32"/>
  <c r="H65" i="32"/>
  <c r="H64" i="32"/>
  <c r="E60" i="32"/>
  <c r="C60" i="32"/>
  <c r="B60" i="32"/>
  <c r="A43" i="32"/>
  <c r="G38" i="32"/>
  <c r="D38" i="32"/>
  <c r="G37" i="32"/>
  <c r="D37" i="32"/>
  <c r="J36" i="32"/>
  <c r="F48" i="32" s="1"/>
  <c r="G36" i="32"/>
  <c r="D36" i="32"/>
  <c r="A36" i="32"/>
  <c r="A48" i="32" s="1"/>
  <c r="G35" i="32"/>
  <c r="D35" i="32"/>
  <c r="G34" i="32"/>
  <c r="D34" i="32"/>
  <c r="G33" i="32"/>
  <c r="D33" i="32"/>
  <c r="J32" i="32"/>
  <c r="F47" i="32" s="1"/>
  <c r="G32" i="32"/>
  <c r="D32" i="32"/>
  <c r="A32" i="32"/>
  <c r="A47" i="32" s="1"/>
  <c r="J31" i="32"/>
  <c r="D31" i="32"/>
  <c r="A31" i="32"/>
  <c r="G30" i="32"/>
  <c r="D30" i="32"/>
  <c r="G29" i="32"/>
  <c r="D29" i="32"/>
  <c r="G28" i="32"/>
  <c r="D28" i="32"/>
  <c r="J27" i="32"/>
  <c r="F46" i="32" s="1"/>
  <c r="G27" i="32"/>
  <c r="D27" i="32"/>
  <c r="A27" i="32"/>
  <c r="A46" i="32" s="1"/>
  <c r="G26" i="32"/>
  <c r="D26" i="32"/>
  <c r="G25" i="32"/>
  <c r="D25" i="32"/>
  <c r="J24" i="32"/>
  <c r="F45" i="32" s="1"/>
  <c r="G24" i="32"/>
  <c r="D24" i="32"/>
  <c r="A24" i="32"/>
  <c r="A45" i="32" s="1"/>
  <c r="G23" i="32"/>
  <c r="D23" i="32"/>
  <c r="G22" i="32"/>
  <c r="D22" i="32"/>
  <c r="G21" i="32"/>
  <c r="D21" i="32"/>
  <c r="J20" i="32"/>
  <c r="F44" i="32" s="1"/>
  <c r="G20" i="32"/>
  <c r="D20" i="32"/>
  <c r="A20" i="32"/>
  <c r="A44" i="32" s="1"/>
  <c r="J19" i="32"/>
  <c r="D19" i="32"/>
  <c r="A19" i="32"/>
  <c r="G18" i="32"/>
  <c r="D18" i="32"/>
  <c r="J17" i="32"/>
  <c r="F43" i="32" s="1"/>
  <c r="G17" i="32"/>
  <c r="D17" i="32"/>
  <c r="A17" i="32"/>
  <c r="D16" i="32"/>
  <c r="A16" i="32"/>
  <c r="B6" i="32"/>
  <c r="H114" i="31"/>
  <c r="H113" i="31"/>
  <c r="H112" i="31"/>
  <c r="H111" i="31"/>
  <c r="H110" i="31"/>
  <c r="H109" i="31"/>
  <c r="H108" i="31"/>
  <c r="H107" i="31"/>
  <c r="H106" i="31"/>
  <c r="H101" i="31"/>
  <c r="H100" i="31"/>
  <c r="H99" i="31"/>
  <c r="H98" i="31"/>
  <c r="H97" i="31"/>
  <c r="H96" i="31"/>
  <c r="H95" i="31"/>
  <c r="H94" i="31"/>
  <c r="H93" i="31"/>
  <c r="H85" i="31"/>
  <c r="H84" i="31"/>
  <c r="H83" i="31"/>
  <c r="H82" i="31"/>
  <c r="H81" i="31"/>
  <c r="H80" i="31"/>
  <c r="H79" i="31"/>
  <c r="H78" i="31"/>
  <c r="H77" i="31"/>
  <c r="H72" i="31"/>
  <c r="H71" i="31"/>
  <c r="H70" i="31"/>
  <c r="H69" i="31"/>
  <c r="H68" i="31"/>
  <c r="H67" i="31"/>
  <c r="H66" i="31"/>
  <c r="H65" i="31"/>
  <c r="H64" i="31"/>
  <c r="E60" i="31"/>
  <c r="C60" i="31"/>
  <c r="B60" i="31"/>
  <c r="A43" i="31"/>
  <c r="G38" i="31"/>
  <c r="D38" i="31"/>
  <c r="G37" i="31"/>
  <c r="D37" i="31"/>
  <c r="J36" i="31"/>
  <c r="F48" i="31" s="1"/>
  <c r="G36" i="31"/>
  <c r="D36" i="31"/>
  <c r="A36" i="31"/>
  <c r="A48" i="31" s="1"/>
  <c r="G35" i="31"/>
  <c r="D35" i="31"/>
  <c r="G34" i="31"/>
  <c r="D34" i="31"/>
  <c r="G33" i="31"/>
  <c r="D33" i="31"/>
  <c r="J32" i="31"/>
  <c r="F47" i="31" s="1"/>
  <c r="G32" i="31"/>
  <c r="D32" i="31"/>
  <c r="A32" i="31"/>
  <c r="A47" i="31" s="1"/>
  <c r="J31" i="31"/>
  <c r="D31" i="31"/>
  <c r="A31" i="31"/>
  <c r="G30" i="31"/>
  <c r="D30" i="31"/>
  <c r="G29" i="31"/>
  <c r="D29" i="31"/>
  <c r="G28" i="31"/>
  <c r="D28" i="31"/>
  <c r="J27" i="31"/>
  <c r="F46" i="31" s="1"/>
  <c r="G27" i="31"/>
  <c r="D27" i="31"/>
  <c r="A27" i="31"/>
  <c r="A46" i="31" s="1"/>
  <c r="G26" i="31"/>
  <c r="D26" i="31"/>
  <c r="G25" i="31"/>
  <c r="D25" i="31"/>
  <c r="J24" i="31"/>
  <c r="F45" i="31" s="1"/>
  <c r="G24" i="31"/>
  <c r="D24" i="31"/>
  <c r="A24" i="31"/>
  <c r="A45" i="31" s="1"/>
  <c r="G23" i="31"/>
  <c r="D23" i="31"/>
  <c r="G22" i="31"/>
  <c r="D22" i="31"/>
  <c r="G21" i="31"/>
  <c r="D21" i="31"/>
  <c r="J20" i="31"/>
  <c r="F44" i="31" s="1"/>
  <c r="G20" i="31"/>
  <c r="D20" i="31"/>
  <c r="A20" i="31"/>
  <c r="A44" i="31" s="1"/>
  <c r="J19" i="31"/>
  <c r="D19" i="31"/>
  <c r="A19" i="31"/>
  <c r="G18" i="31"/>
  <c r="D18" i="31"/>
  <c r="J17" i="31"/>
  <c r="F43" i="31" s="1"/>
  <c r="G17" i="31"/>
  <c r="D17" i="31"/>
  <c r="A17" i="31"/>
  <c r="D16" i="31"/>
  <c r="A16" i="31"/>
  <c r="B6" i="31"/>
  <c r="H114" i="30"/>
  <c r="H113" i="30"/>
  <c r="H112" i="30"/>
  <c r="H111" i="30"/>
  <c r="H110" i="30"/>
  <c r="H109" i="30"/>
  <c r="H108" i="30"/>
  <c r="H107" i="30"/>
  <c r="H106" i="30"/>
  <c r="H101" i="30"/>
  <c r="H100" i="30"/>
  <c r="H99" i="30"/>
  <c r="H98" i="30"/>
  <c r="H97" i="30"/>
  <c r="H96" i="30"/>
  <c r="H95" i="30"/>
  <c r="H94" i="30"/>
  <c r="H93" i="30"/>
  <c r="H85" i="30"/>
  <c r="H84" i="30"/>
  <c r="H83" i="30"/>
  <c r="H82" i="30"/>
  <c r="H81" i="30"/>
  <c r="H80" i="30"/>
  <c r="H79" i="30"/>
  <c r="H78" i="30"/>
  <c r="H77" i="30"/>
  <c r="H72" i="30"/>
  <c r="H71" i="30"/>
  <c r="H70" i="30"/>
  <c r="H69" i="30"/>
  <c r="H68" i="30"/>
  <c r="H67" i="30"/>
  <c r="H66" i="30"/>
  <c r="H65" i="30"/>
  <c r="H64" i="30"/>
  <c r="E60" i="30"/>
  <c r="C60" i="30"/>
  <c r="B60" i="30"/>
  <c r="G38" i="30"/>
  <c r="D38" i="30"/>
  <c r="G37" i="30"/>
  <c r="D37" i="30"/>
  <c r="J36" i="30"/>
  <c r="F48" i="30" s="1"/>
  <c r="G36" i="30"/>
  <c r="D36" i="30"/>
  <c r="A36" i="30"/>
  <c r="A48" i="30" s="1"/>
  <c r="G35" i="30"/>
  <c r="D35" i="30"/>
  <c r="G34" i="30"/>
  <c r="D34" i="30"/>
  <c r="G33" i="30"/>
  <c r="D33" i="30"/>
  <c r="J32" i="30"/>
  <c r="F47" i="30" s="1"/>
  <c r="G32" i="30"/>
  <c r="D32" i="30"/>
  <c r="A32" i="30"/>
  <c r="A47" i="30" s="1"/>
  <c r="J31" i="30"/>
  <c r="D31" i="30"/>
  <c r="A31" i="30"/>
  <c r="G30" i="30"/>
  <c r="D30" i="30"/>
  <c r="G29" i="30"/>
  <c r="D29" i="30"/>
  <c r="G28" i="30"/>
  <c r="D28" i="30"/>
  <c r="J27" i="30"/>
  <c r="F46" i="30" s="1"/>
  <c r="G27" i="30"/>
  <c r="D27" i="30"/>
  <c r="A27" i="30"/>
  <c r="A46" i="30" s="1"/>
  <c r="G26" i="30"/>
  <c r="D26" i="30"/>
  <c r="G25" i="30"/>
  <c r="D25" i="30"/>
  <c r="J24" i="30"/>
  <c r="F45" i="30" s="1"/>
  <c r="G24" i="30"/>
  <c r="D24" i="30"/>
  <c r="A24" i="30"/>
  <c r="A45" i="30" s="1"/>
  <c r="G23" i="30"/>
  <c r="D23" i="30"/>
  <c r="G22" i="30"/>
  <c r="D22" i="30"/>
  <c r="G21" i="30"/>
  <c r="D21" i="30"/>
  <c r="J20" i="30"/>
  <c r="F44" i="30" s="1"/>
  <c r="G20" i="30"/>
  <c r="D20" i="30"/>
  <c r="A20" i="30"/>
  <c r="A44" i="30" s="1"/>
  <c r="J19" i="30"/>
  <c r="D19" i="30"/>
  <c r="A19" i="30"/>
  <c r="G18" i="30"/>
  <c r="D18" i="30"/>
  <c r="J17" i="30"/>
  <c r="F43" i="30" s="1"/>
  <c r="G17" i="30"/>
  <c r="D17" i="30"/>
  <c r="A17" i="30"/>
  <c r="A43" i="30" s="1"/>
  <c r="D16" i="30"/>
  <c r="A16" i="30"/>
  <c r="B6" i="30"/>
  <c r="H107" i="2"/>
  <c r="H108" i="2"/>
  <c r="H109" i="2"/>
  <c r="H110" i="2"/>
  <c r="H111" i="2"/>
  <c r="H112" i="2"/>
  <c r="H113" i="2"/>
  <c r="H114" i="2"/>
  <c r="H106" i="2"/>
  <c r="H94" i="2"/>
  <c r="H95" i="2"/>
  <c r="H96" i="2"/>
  <c r="H97" i="2"/>
  <c r="H98" i="2"/>
  <c r="H99" i="2"/>
  <c r="H100" i="2"/>
  <c r="H101" i="2"/>
  <c r="H93" i="2"/>
  <c r="F49" i="30" l="1"/>
  <c r="I97" i="49"/>
  <c r="I109" i="49"/>
  <c r="I82" i="49"/>
  <c r="I70" i="49"/>
  <c r="I68" i="49"/>
  <c r="I80" i="49"/>
  <c r="I95" i="49"/>
  <c r="I107" i="49"/>
  <c r="I66" i="49"/>
  <c r="I78" i="49"/>
  <c r="I93" i="49"/>
  <c r="I101" i="49"/>
  <c r="I113" i="49"/>
  <c r="I64" i="49"/>
  <c r="I72" i="49"/>
  <c r="I84" i="49"/>
  <c r="I99" i="49"/>
  <c r="I111" i="49"/>
  <c r="I97" i="41"/>
  <c r="I114" i="48"/>
  <c r="I65" i="49"/>
  <c r="I67" i="49"/>
  <c r="I69" i="49"/>
  <c r="I71" i="49"/>
  <c r="I77" i="49"/>
  <c r="I79" i="49"/>
  <c r="I81" i="49"/>
  <c r="I83" i="49"/>
  <c r="I85" i="49"/>
  <c r="I94" i="49"/>
  <c r="I96" i="49"/>
  <c r="I98" i="49"/>
  <c r="I100" i="49"/>
  <c r="I106" i="49"/>
  <c r="I108" i="49"/>
  <c r="I110" i="49"/>
  <c r="I112" i="49"/>
  <c r="F49" i="48"/>
  <c r="I64" i="48"/>
  <c r="I66" i="48"/>
  <c r="I68" i="48"/>
  <c r="I70" i="48"/>
  <c r="I72" i="48"/>
  <c r="I78" i="48"/>
  <c r="I80" i="48"/>
  <c r="I82" i="48"/>
  <c r="I84" i="48"/>
  <c r="I93" i="48"/>
  <c r="I95" i="48"/>
  <c r="I97" i="48"/>
  <c r="I99" i="48"/>
  <c r="I101" i="48"/>
  <c r="I107" i="48"/>
  <c r="I109" i="48"/>
  <c r="I111" i="48"/>
  <c r="I113" i="48"/>
  <c r="I114" i="47"/>
  <c r="I65" i="48"/>
  <c r="I67" i="48"/>
  <c r="I69" i="48"/>
  <c r="I71" i="48"/>
  <c r="I77" i="48"/>
  <c r="I79" i="48"/>
  <c r="I81" i="48"/>
  <c r="I83" i="48"/>
  <c r="I85" i="48"/>
  <c r="I94" i="48"/>
  <c r="I96" i="48"/>
  <c r="I98" i="48"/>
  <c r="I100" i="48"/>
  <c r="I106" i="48"/>
  <c r="I108" i="48"/>
  <c r="I110" i="48"/>
  <c r="I112" i="48"/>
  <c r="F49" i="47"/>
  <c r="I64" i="47"/>
  <c r="I66" i="47"/>
  <c r="I68" i="47"/>
  <c r="I70" i="47"/>
  <c r="I72" i="47"/>
  <c r="I78" i="47"/>
  <c r="I80" i="47"/>
  <c r="I82" i="47"/>
  <c r="I84" i="47"/>
  <c r="I93" i="47"/>
  <c r="I95" i="47"/>
  <c r="I97" i="47"/>
  <c r="I99" i="47"/>
  <c r="I101" i="47"/>
  <c r="I107" i="47"/>
  <c r="I109" i="47"/>
  <c r="I111" i="47"/>
  <c r="I113" i="47"/>
  <c r="I114" i="46"/>
  <c r="I65" i="47"/>
  <c r="I67" i="47"/>
  <c r="I69" i="47"/>
  <c r="I71" i="47"/>
  <c r="I77" i="47"/>
  <c r="I79" i="47"/>
  <c r="I81" i="47"/>
  <c r="I83" i="47"/>
  <c r="I85" i="47"/>
  <c r="I94" i="47"/>
  <c r="I96" i="47"/>
  <c r="I98" i="47"/>
  <c r="I100" i="47"/>
  <c r="I106" i="47"/>
  <c r="I108" i="47"/>
  <c r="I110" i="47"/>
  <c r="I112" i="47"/>
  <c r="F49" i="46"/>
  <c r="I64" i="46"/>
  <c r="I66" i="46"/>
  <c r="I68" i="46"/>
  <c r="I70" i="46"/>
  <c r="I72" i="46"/>
  <c r="I78" i="46"/>
  <c r="I80" i="46"/>
  <c r="I82" i="46"/>
  <c r="I84" i="46"/>
  <c r="I93" i="46"/>
  <c r="I95" i="46"/>
  <c r="I97" i="46"/>
  <c r="I99" i="46"/>
  <c r="I101" i="46"/>
  <c r="I107" i="46"/>
  <c r="I109" i="46"/>
  <c r="I111" i="46"/>
  <c r="I113" i="46"/>
  <c r="I65" i="46"/>
  <c r="I67" i="46"/>
  <c r="I69" i="46"/>
  <c r="I71" i="46"/>
  <c r="I77" i="46"/>
  <c r="I79" i="46"/>
  <c r="I81" i="46"/>
  <c r="I83" i="46"/>
  <c r="I85" i="46"/>
  <c r="I94" i="46"/>
  <c r="I96" i="46"/>
  <c r="I98" i="46"/>
  <c r="I100" i="46"/>
  <c r="I106" i="46"/>
  <c r="I108" i="46"/>
  <c r="I110" i="46"/>
  <c r="I112" i="46"/>
  <c r="I64" i="45"/>
  <c r="I66" i="45"/>
  <c r="I68" i="45"/>
  <c r="I70" i="45"/>
  <c r="I72" i="45"/>
  <c r="I78" i="45"/>
  <c r="I80" i="45"/>
  <c r="I82" i="45"/>
  <c r="I84" i="45"/>
  <c r="I93" i="45"/>
  <c r="I95" i="45"/>
  <c r="I97" i="45"/>
  <c r="I99" i="45"/>
  <c r="I101" i="45"/>
  <c r="I107" i="45"/>
  <c r="I109" i="45"/>
  <c r="I111" i="45"/>
  <c r="I113" i="45"/>
  <c r="I114" i="44"/>
  <c r="I65" i="45"/>
  <c r="I67" i="45"/>
  <c r="I69" i="45"/>
  <c r="I71" i="45"/>
  <c r="I77" i="45"/>
  <c r="I79" i="45"/>
  <c r="I81" i="45"/>
  <c r="I83" i="45"/>
  <c r="I85" i="45"/>
  <c r="I94" i="45"/>
  <c r="I96" i="45"/>
  <c r="I98" i="45"/>
  <c r="I100" i="45"/>
  <c r="I106" i="45"/>
  <c r="I108" i="45"/>
  <c r="I110" i="45"/>
  <c r="I112" i="45"/>
  <c r="F49" i="44"/>
  <c r="I64" i="44"/>
  <c r="I66" i="44"/>
  <c r="I68" i="44"/>
  <c r="I70" i="44"/>
  <c r="I72" i="44"/>
  <c r="I78" i="44"/>
  <c r="I80" i="44"/>
  <c r="I82" i="44"/>
  <c r="I84" i="44"/>
  <c r="I93" i="44"/>
  <c r="I95" i="44"/>
  <c r="I97" i="44"/>
  <c r="I99" i="44"/>
  <c r="I101" i="44"/>
  <c r="I107" i="44"/>
  <c r="I109" i="44"/>
  <c r="I111" i="44"/>
  <c r="I113" i="44"/>
  <c r="I114" i="43"/>
  <c r="I65" i="44"/>
  <c r="I67" i="44"/>
  <c r="I69" i="44"/>
  <c r="I71" i="44"/>
  <c r="I77" i="44"/>
  <c r="I79" i="44"/>
  <c r="I81" i="44"/>
  <c r="I83" i="44"/>
  <c r="I85" i="44"/>
  <c r="I94" i="44"/>
  <c r="I96" i="44"/>
  <c r="I98" i="44"/>
  <c r="I100" i="44"/>
  <c r="I106" i="44"/>
  <c r="I108" i="44"/>
  <c r="I110" i="44"/>
  <c r="I112" i="44"/>
  <c r="I66" i="41"/>
  <c r="I107" i="41"/>
  <c r="F49" i="43"/>
  <c r="I114" i="41"/>
  <c r="I64" i="43"/>
  <c r="I66" i="43"/>
  <c r="I68" i="43"/>
  <c r="I70" i="43"/>
  <c r="I72" i="43"/>
  <c r="I78" i="43"/>
  <c r="I80" i="43"/>
  <c r="I82" i="43"/>
  <c r="I84" i="43"/>
  <c r="I93" i="43"/>
  <c r="I95" i="43"/>
  <c r="I97" i="43"/>
  <c r="I99" i="43"/>
  <c r="I101" i="43"/>
  <c r="I107" i="43"/>
  <c r="I109" i="43"/>
  <c r="I111" i="43"/>
  <c r="I113" i="43"/>
  <c r="I114" i="42"/>
  <c r="I65" i="43"/>
  <c r="I67" i="43"/>
  <c r="I69" i="43"/>
  <c r="I71" i="43"/>
  <c r="I77" i="43"/>
  <c r="I79" i="43"/>
  <c r="I81" i="43"/>
  <c r="I83" i="43"/>
  <c r="I85" i="43"/>
  <c r="I94" i="43"/>
  <c r="I96" i="43"/>
  <c r="I98" i="43"/>
  <c r="I100" i="43"/>
  <c r="I106" i="43"/>
  <c r="I108" i="43"/>
  <c r="I110" i="43"/>
  <c r="I112" i="43"/>
  <c r="I113" i="41"/>
  <c r="F49" i="42"/>
  <c r="I82" i="41"/>
  <c r="I95" i="41"/>
  <c r="I101" i="41"/>
  <c r="I64" i="42"/>
  <c r="I66" i="42"/>
  <c r="I68" i="42"/>
  <c r="I70" i="42"/>
  <c r="I72" i="42"/>
  <c r="I78" i="42"/>
  <c r="I80" i="42"/>
  <c r="I82" i="42"/>
  <c r="I84" i="42"/>
  <c r="I93" i="42"/>
  <c r="I95" i="42"/>
  <c r="I97" i="42"/>
  <c r="I99" i="42"/>
  <c r="I101" i="42"/>
  <c r="I107" i="42"/>
  <c r="I109" i="42"/>
  <c r="I111" i="42"/>
  <c r="I113" i="42"/>
  <c r="I70" i="41"/>
  <c r="I80" i="41"/>
  <c r="I93" i="41"/>
  <c r="I68" i="41"/>
  <c r="I78" i="41"/>
  <c r="I109" i="41"/>
  <c r="I65" i="42"/>
  <c r="I67" i="42"/>
  <c r="I69" i="42"/>
  <c r="I71" i="42"/>
  <c r="I77" i="42"/>
  <c r="I79" i="42"/>
  <c r="I81" i="42"/>
  <c r="I83" i="42"/>
  <c r="I85" i="42"/>
  <c r="I94" i="42"/>
  <c r="I96" i="42"/>
  <c r="I98" i="42"/>
  <c r="I100" i="42"/>
  <c r="I106" i="42"/>
  <c r="I108" i="42"/>
  <c r="I110" i="42"/>
  <c r="I112" i="42"/>
  <c r="I64" i="41"/>
  <c r="I72" i="41"/>
  <c r="I84" i="41"/>
  <c r="I99" i="41"/>
  <c r="I111" i="41"/>
  <c r="F49" i="41"/>
  <c r="I114" i="40"/>
  <c r="I65" i="41"/>
  <c r="I67" i="41"/>
  <c r="I69" i="41"/>
  <c r="I71" i="41"/>
  <c r="I77" i="41"/>
  <c r="I79" i="41"/>
  <c r="I81" i="41"/>
  <c r="I83" i="41"/>
  <c r="I85" i="41"/>
  <c r="I94" i="41"/>
  <c r="I96" i="41"/>
  <c r="I98" i="41"/>
  <c r="I100" i="41"/>
  <c r="I106" i="41"/>
  <c r="I108" i="41"/>
  <c r="I110" i="41"/>
  <c r="I112" i="41"/>
  <c r="F49" i="40"/>
  <c r="I64" i="40"/>
  <c r="I66" i="40"/>
  <c r="I68" i="40"/>
  <c r="I70" i="40"/>
  <c r="I72" i="40"/>
  <c r="I78" i="40"/>
  <c r="I80" i="40"/>
  <c r="I82" i="40"/>
  <c r="I84" i="40"/>
  <c r="I93" i="40"/>
  <c r="I95" i="40"/>
  <c r="I97" i="40"/>
  <c r="I99" i="40"/>
  <c r="I101" i="40"/>
  <c r="I107" i="40"/>
  <c r="I109" i="40"/>
  <c r="I111" i="40"/>
  <c r="I113" i="40"/>
  <c r="I114" i="39"/>
  <c r="I65" i="40"/>
  <c r="I67" i="40"/>
  <c r="I69" i="40"/>
  <c r="I71" i="40"/>
  <c r="I77" i="40"/>
  <c r="I79" i="40"/>
  <c r="I81" i="40"/>
  <c r="I83" i="40"/>
  <c r="I85" i="40"/>
  <c r="I94" i="40"/>
  <c r="I96" i="40"/>
  <c r="I98" i="40"/>
  <c r="I100" i="40"/>
  <c r="I106" i="40"/>
  <c r="I108" i="40"/>
  <c r="I110" i="40"/>
  <c r="I112" i="40"/>
  <c r="F49" i="39"/>
  <c r="I64" i="39"/>
  <c r="I66" i="39"/>
  <c r="I68" i="39"/>
  <c r="I70" i="39"/>
  <c r="I72" i="39"/>
  <c r="I78" i="39"/>
  <c r="I80" i="39"/>
  <c r="I82" i="39"/>
  <c r="I84" i="39"/>
  <c r="I93" i="39"/>
  <c r="I95" i="39"/>
  <c r="I97" i="39"/>
  <c r="I99" i="39"/>
  <c r="I101" i="39"/>
  <c r="I107" i="39"/>
  <c r="I109" i="39"/>
  <c r="I111" i="39"/>
  <c r="I113" i="39"/>
  <c r="I114" i="38"/>
  <c r="I65" i="39"/>
  <c r="I67" i="39"/>
  <c r="I69" i="39"/>
  <c r="I71" i="39"/>
  <c r="I77" i="39"/>
  <c r="I79" i="39"/>
  <c r="I81" i="39"/>
  <c r="I83" i="39"/>
  <c r="I85" i="39"/>
  <c r="I94" i="39"/>
  <c r="I96" i="39"/>
  <c r="I98" i="39"/>
  <c r="I100" i="39"/>
  <c r="I106" i="39"/>
  <c r="I108" i="39"/>
  <c r="I110" i="39"/>
  <c r="I112" i="39"/>
  <c r="F49" i="38"/>
  <c r="I64" i="38"/>
  <c r="I66" i="38"/>
  <c r="I68" i="38"/>
  <c r="I70" i="38"/>
  <c r="I72" i="38"/>
  <c r="I78" i="38"/>
  <c r="I80" i="38"/>
  <c r="I82" i="38"/>
  <c r="I84" i="38"/>
  <c r="I93" i="38"/>
  <c r="I95" i="38"/>
  <c r="I97" i="38"/>
  <c r="I99" i="38"/>
  <c r="I101" i="38"/>
  <c r="I107" i="38"/>
  <c r="I109" i="38"/>
  <c r="I111" i="38"/>
  <c r="I113" i="38"/>
  <c r="I114" i="37"/>
  <c r="I65" i="38"/>
  <c r="I67" i="38"/>
  <c r="I69" i="38"/>
  <c r="I71" i="38"/>
  <c r="I77" i="38"/>
  <c r="I79" i="38"/>
  <c r="I81" i="38"/>
  <c r="I83" i="38"/>
  <c r="I85" i="38"/>
  <c r="I94" i="38"/>
  <c r="I96" i="38"/>
  <c r="I98" i="38"/>
  <c r="I100" i="38"/>
  <c r="I106" i="38"/>
  <c r="I108" i="38"/>
  <c r="I110" i="38"/>
  <c r="I112" i="38"/>
  <c r="F49" i="37"/>
  <c r="I64" i="37"/>
  <c r="I66" i="37"/>
  <c r="I68" i="37"/>
  <c r="I70" i="37"/>
  <c r="I72" i="37"/>
  <c r="I78" i="37"/>
  <c r="I80" i="37"/>
  <c r="I82" i="37"/>
  <c r="I84" i="37"/>
  <c r="I93" i="37"/>
  <c r="I95" i="37"/>
  <c r="I97" i="37"/>
  <c r="I99" i="37"/>
  <c r="I101" i="37"/>
  <c r="I107" i="37"/>
  <c r="I109" i="37"/>
  <c r="I111" i="37"/>
  <c r="I113" i="37"/>
  <c r="I114" i="36"/>
  <c r="I65" i="37"/>
  <c r="I67" i="37"/>
  <c r="I69" i="37"/>
  <c r="I71" i="37"/>
  <c r="I77" i="37"/>
  <c r="I79" i="37"/>
  <c r="I81" i="37"/>
  <c r="I83" i="37"/>
  <c r="I85" i="37"/>
  <c r="I94" i="37"/>
  <c r="I96" i="37"/>
  <c r="I98" i="37"/>
  <c r="I100" i="37"/>
  <c r="I106" i="37"/>
  <c r="I108" i="37"/>
  <c r="I110" i="37"/>
  <c r="I112" i="37"/>
  <c r="F49" i="36"/>
  <c r="I64" i="36"/>
  <c r="I66" i="36"/>
  <c r="I68" i="36"/>
  <c r="I70" i="36"/>
  <c r="I72" i="36"/>
  <c r="I78" i="36"/>
  <c r="I80" i="36"/>
  <c r="I82" i="36"/>
  <c r="I84" i="36"/>
  <c r="I93" i="36"/>
  <c r="I95" i="36"/>
  <c r="I97" i="36"/>
  <c r="I99" i="36"/>
  <c r="I101" i="36"/>
  <c r="I107" i="36"/>
  <c r="I109" i="36"/>
  <c r="I111" i="36"/>
  <c r="I113" i="36"/>
  <c r="I114" i="35"/>
  <c r="I65" i="36"/>
  <c r="I67" i="36"/>
  <c r="I69" i="36"/>
  <c r="I71" i="36"/>
  <c r="I77" i="36"/>
  <c r="I79" i="36"/>
  <c r="I81" i="36"/>
  <c r="I83" i="36"/>
  <c r="I85" i="36"/>
  <c r="I94" i="36"/>
  <c r="I96" i="36"/>
  <c r="I98" i="36"/>
  <c r="I100" i="36"/>
  <c r="I106" i="36"/>
  <c r="I108" i="36"/>
  <c r="I110" i="36"/>
  <c r="I112" i="36"/>
  <c r="F49" i="35"/>
  <c r="I64" i="35"/>
  <c r="I66" i="35"/>
  <c r="I68" i="35"/>
  <c r="I70" i="35"/>
  <c r="I72" i="35"/>
  <c r="I78" i="35"/>
  <c r="I80" i="35"/>
  <c r="I82" i="35"/>
  <c r="I84" i="35"/>
  <c r="I93" i="35"/>
  <c r="I95" i="35"/>
  <c r="I97" i="35"/>
  <c r="I99" i="35"/>
  <c r="I101" i="35"/>
  <c r="I107" i="35"/>
  <c r="I109" i="35"/>
  <c r="I111" i="35"/>
  <c r="I113" i="35"/>
  <c r="I114" i="34"/>
  <c r="I65" i="35"/>
  <c r="I67" i="35"/>
  <c r="I69" i="35"/>
  <c r="I71" i="35"/>
  <c r="I77" i="35"/>
  <c r="I79" i="35"/>
  <c r="I81" i="35"/>
  <c r="I83" i="35"/>
  <c r="I85" i="35"/>
  <c r="I94" i="35"/>
  <c r="I96" i="35"/>
  <c r="I98" i="35"/>
  <c r="I100" i="35"/>
  <c r="I106" i="35"/>
  <c r="I108" i="35"/>
  <c r="I110" i="35"/>
  <c r="I112" i="35"/>
  <c r="F49" i="34"/>
  <c r="I64" i="34"/>
  <c r="I66" i="34"/>
  <c r="I68" i="34"/>
  <c r="I70" i="34"/>
  <c r="I72" i="34"/>
  <c r="I78" i="34"/>
  <c r="I80" i="34"/>
  <c r="I82" i="34"/>
  <c r="I84" i="34"/>
  <c r="I93" i="34"/>
  <c r="I95" i="34"/>
  <c r="I97" i="34"/>
  <c r="I99" i="34"/>
  <c r="I101" i="34"/>
  <c r="I107" i="34"/>
  <c r="I109" i="34"/>
  <c r="I111" i="34"/>
  <c r="I113" i="34"/>
  <c r="I114" i="33"/>
  <c r="I65" i="34"/>
  <c r="I67" i="34"/>
  <c r="I69" i="34"/>
  <c r="I71" i="34"/>
  <c r="I77" i="34"/>
  <c r="I79" i="34"/>
  <c r="I81" i="34"/>
  <c r="I83" i="34"/>
  <c r="I85" i="34"/>
  <c r="I94" i="34"/>
  <c r="I96" i="34"/>
  <c r="I98" i="34"/>
  <c r="I100" i="34"/>
  <c r="I106" i="34"/>
  <c r="I108" i="34"/>
  <c r="I110" i="34"/>
  <c r="I112" i="34"/>
  <c r="F49" i="33"/>
  <c r="I64" i="33"/>
  <c r="I66" i="33"/>
  <c r="I68" i="33"/>
  <c r="I70" i="33"/>
  <c r="I72" i="33"/>
  <c r="I78" i="33"/>
  <c r="I80" i="33"/>
  <c r="I82" i="33"/>
  <c r="I84" i="33"/>
  <c r="I93" i="33"/>
  <c r="I95" i="33"/>
  <c r="I97" i="33"/>
  <c r="I99" i="33"/>
  <c r="I101" i="33"/>
  <c r="I107" i="33"/>
  <c r="I109" i="33"/>
  <c r="I111" i="33"/>
  <c r="I113" i="33"/>
  <c r="I114" i="32"/>
  <c r="I65" i="33"/>
  <c r="I67" i="33"/>
  <c r="I69" i="33"/>
  <c r="I71" i="33"/>
  <c r="I77" i="33"/>
  <c r="I79" i="33"/>
  <c r="I81" i="33"/>
  <c r="I83" i="33"/>
  <c r="I85" i="33"/>
  <c r="I94" i="33"/>
  <c r="I96" i="33"/>
  <c r="I98" i="33"/>
  <c r="I100" i="33"/>
  <c r="I106" i="33"/>
  <c r="I108" i="33"/>
  <c r="I110" i="33"/>
  <c r="I112" i="33"/>
  <c r="F49" i="32"/>
  <c r="I64" i="32"/>
  <c r="I66" i="32"/>
  <c r="I68" i="32"/>
  <c r="I70" i="32"/>
  <c r="I72" i="32"/>
  <c r="I78" i="32"/>
  <c r="I80" i="32"/>
  <c r="I82" i="32"/>
  <c r="I84" i="32"/>
  <c r="I93" i="32"/>
  <c r="I95" i="32"/>
  <c r="I97" i="32"/>
  <c r="I99" i="32"/>
  <c r="I101" i="32"/>
  <c r="I107" i="32"/>
  <c r="I109" i="32"/>
  <c r="I111" i="32"/>
  <c r="I113" i="32"/>
  <c r="I114" i="31"/>
  <c r="I65" i="32"/>
  <c r="I67" i="32"/>
  <c r="I69" i="32"/>
  <c r="I71" i="32"/>
  <c r="I77" i="32"/>
  <c r="I79" i="32"/>
  <c r="I81" i="32"/>
  <c r="I83" i="32"/>
  <c r="I85" i="32"/>
  <c r="I94" i="32"/>
  <c r="I96" i="32"/>
  <c r="I98" i="32"/>
  <c r="I100" i="32"/>
  <c r="I106" i="32"/>
  <c r="I108" i="32"/>
  <c r="I110" i="32"/>
  <c r="I112" i="32"/>
  <c r="F49" i="31"/>
  <c r="I64" i="31"/>
  <c r="I66" i="31"/>
  <c r="I68" i="31"/>
  <c r="I70" i="31"/>
  <c r="I72" i="31"/>
  <c r="I78" i="31"/>
  <c r="I80" i="31"/>
  <c r="I82" i="31"/>
  <c r="I84" i="31"/>
  <c r="I93" i="31"/>
  <c r="I95" i="31"/>
  <c r="I97" i="31"/>
  <c r="I99" i="31"/>
  <c r="I101" i="31"/>
  <c r="I107" i="31"/>
  <c r="I109" i="31"/>
  <c r="I111" i="31"/>
  <c r="I113" i="31"/>
  <c r="I114" i="30"/>
  <c r="I65" i="31"/>
  <c r="I67" i="31"/>
  <c r="I69" i="31"/>
  <c r="I71" i="31"/>
  <c r="I77" i="31"/>
  <c r="I79" i="31"/>
  <c r="I81" i="31"/>
  <c r="I83" i="31"/>
  <c r="I85" i="31"/>
  <c r="I94" i="31"/>
  <c r="I96" i="31"/>
  <c r="I98" i="31"/>
  <c r="I100" i="31"/>
  <c r="I106" i="31"/>
  <c r="I108" i="31"/>
  <c r="I110" i="31"/>
  <c r="I112" i="31"/>
  <c r="I64" i="30"/>
  <c r="I66" i="30"/>
  <c r="I68" i="30"/>
  <c r="I70" i="30"/>
  <c r="I72" i="30"/>
  <c r="I78" i="30"/>
  <c r="I80" i="30"/>
  <c r="I82" i="30"/>
  <c r="I84" i="30"/>
  <c r="I93" i="30"/>
  <c r="I95" i="30"/>
  <c r="I97" i="30"/>
  <c r="I99" i="30"/>
  <c r="I101" i="30"/>
  <c r="I107" i="30"/>
  <c r="I109" i="30"/>
  <c r="I111" i="30"/>
  <c r="I113" i="30"/>
  <c r="I65" i="30"/>
  <c r="I67" i="30"/>
  <c r="I69" i="30"/>
  <c r="I71" i="30"/>
  <c r="I77" i="30"/>
  <c r="I79" i="30"/>
  <c r="I81" i="30"/>
  <c r="I83" i="30"/>
  <c r="I85" i="30"/>
  <c r="I94" i="30"/>
  <c r="I96" i="30"/>
  <c r="I98" i="30"/>
  <c r="I100" i="30"/>
  <c r="I106" i="30"/>
  <c r="I108" i="30"/>
  <c r="I110" i="30"/>
  <c r="I112" i="30"/>
  <c r="A14" i="49" l="1"/>
  <c r="F29" i="29" s="1"/>
  <c r="A14" i="48"/>
  <c r="F27" i="29" s="1"/>
  <c r="A14" i="47"/>
  <c r="F28" i="29" s="1"/>
  <c r="A14" i="46"/>
  <c r="F26" i="29" s="1"/>
  <c r="A14" i="45"/>
  <c r="F25" i="29" s="1"/>
  <c r="A14" i="44"/>
  <c r="F24" i="29" s="1"/>
  <c r="A14" i="43"/>
  <c r="F19" i="29" s="1"/>
  <c r="A14" i="41"/>
  <c r="F23" i="29" s="1"/>
  <c r="A14" i="42"/>
  <c r="F22" i="29" s="1"/>
  <c r="A14" i="40"/>
  <c r="F21" i="29" s="1"/>
  <c r="A14" i="39"/>
  <c r="F20" i="29" s="1"/>
  <c r="A14" i="38"/>
  <c r="F18" i="29" s="1"/>
  <c r="A14" i="37"/>
  <c r="F17" i="29" s="1"/>
  <c r="A14" i="36"/>
  <c r="F16" i="29" s="1"/>
  <c r="A14" i="35"/>
  <c r="F15" i="29" s="1"/>
  <c r="A14" i="34"/>
  <c r="F14" i="29" s="1"/>
  <c r="A14" i="33"/>
  <c r="F13" i="29" s="1"/>
  <c r="A14" i="32"/>
  <c r="F12" i="29" s="1"/>
  <c r="A14" i="31"/>
  <c r="F11" i="29" s="1"/>
  <c r="A14" i="30"/>
  <c r="F10" i="29" l="1"/>
  <c r="H78" i="2" l="1"/>
  <c r="H79" i="2"/>
  <c r="H80" i="2"/>
  <c r="H81" i="2"/>
  <c r="H82" i="2"/>
  <c r="H83" i="2"/>
  <c r="H84" i="2"/>
  <c r="H85" i="2"/>
  <c r="H77" i="2"/>
  <c r="H65" i="2"/>
  <c r="H66" i="2"/>
  <c r="H67" i="2"/>
  <c r="H68" i="2"/>
  <c r="H69" i="2"/>
  <c r="H70" i="2"/>
  <c r="H71" i="2"/>
  <c r="H72" i="2"/>
  <c r="H64" i="2"/>
  <c r="E60" i="2"/>
  <c r="C60" i="2"/>
  <c r="B60" i="2"/>
  <c r="B6" i="2"/>
  <c r="C3" i="4"/>
  <c r="I77" i="2" l="1"/>
  <c r="I64" i="2"/>
  <c r="I106" i="2"/>
  <c r="I93" i="2"/>
  <c r="I107" i="2"/>
  <c r="I111" i="2"/>
  <c r="I112" i="2"/>
  <c r="I108" i="2"/>
  <c r="I109" i="2"/>
  <c r="I113" i="2"/>
  <c r="I114" i="2"/>
  <c r="I98" i="2"/>
  <c r="I95" i="2"/>
  <c r="I99" i="2"/>
  <c r="I101" i="2"/>
  <c r="I96" i="2"/>
  <c r="I100" i="2"/>
  <c r="I97" i="2"/>
  <c r="I78" i="2"/>
  <c r="I82" i="2"/>
  <c r="I79" i="2"/>
  <c r="I83" i="2"/>
  <c r="I80" i="2"/>
  <c r="I84" i="2"/>
  <c r="I85" i="2"/>
  <c r="I65" i="2"/>
  <c r="I69" i="2"/>
  <c r="I72" i="2"/>
  <c r="I66" i="2"/>
  <c r="I70" i="2"/>
  <c r="I67" i="2"/>
  <c r="I68" i="2"/>
  <c r="D33" i="2" l="1"/>
  <c r="G33" i="2"/>
  <c r="D34" i="2"/>
  <c r="G34" i="2"/>
  <c r="D35" i="2"/>
  <c r="G35" i="2"/>
  <c r="D36" i="2"/>
  <c r="G36" i="2"/>
  <c r="D37" i="2"/>
  <c r="G37" i="2"/>
  <c r="D38" i="2"/>
  <c r="G38" i="2"/>
  <c r="G32" i="2"/>
  <c r="D32" i="2"/>
  <c r="D26" i="2"/>
  <c r="G26" i="2"/>
  <c r="D27" i="2"/>
  <c r="G27" i="2"/>
  <c r="D28" i="2"/>
  <c r="G28" i="2"/>
  <c r="D29" i="2"/>
  <c r="G29" i="2"/>
  <c r="D30" i="2"/>
  <c r="G30" i="2"/>
  <c r="D21" i="2"/>
  <c r="G21" i="2"/>
  <c r="D22" i="2"/>
  <c r="G22" i="2"/>
  <c r="D23" i="2"/>
  <c r="G23" i="2"/>
  <c r="D24" i="2"/>
  <c r="G24" i="2"/>
  <c r="D25" i="2"/>
  <c r="G25" i="2"/>
  <c r="G20" i="2"/>
  <c r="D20" i="2"/>
  <c r="A36" i="2"/>
  <c r="A48" i="2" s="1"/>
  <c r="A32" i="2"/>
  <c r="A47" i="2" s="1"/>
  <c r="D31" i="2"/>
  <c r="A31" i="2"/>
  <c r="A27" i="2"/>
  <c r="A46" i="2" s="1"/>
  <c r="A24" i="2"/>
  <c r="A45" i="2" s="1"/>
  <c r="A20" i="2"/>
  <c r="A44" i="2" s="1"/>
  <c r="D19" i="2"/>
  <c r="A19" i="2"/>
  <c r="G18" i="2"/>
  <c r="G17" i="2"/>
  <c r="D18" i="2"/>
  <c r="D17" i="2"/>
  <c r="A17" i="2"/>
  <c r="A43" i="2" s="1"/>
  <c r="D16" i="2"/>
  <c r="A16" i="2"/>
  <c r="J36" i="2"/>
  <c r="F48" i="2" s="1"/>
  <c r="J32" i="2"/>
  <c r="F47" i="2" s="1"/>
  <c r="J27" i="2"/>
  <c r="F46" i="2" s="1"/>
  <c r="J31" i="2"/>
  <c r="J24" i="2"/>
  <c r="F45" i="2" s="1"/>
  <c r="J20" i="2"/>
  <c r="F44" i="2" s="1"/>
  <c r="J19" i="2"/>
  <c r="J17" i="2"/>
  <c r="F43" i="2" s="1"/>
  <c r="I71" i="2" l="1"/>
  <c r="I94" i="2"/>
  <c r="I110" i="2"/>
  <c r="I81" i="2"/>
  <c r="F49" i="2"/>
  <c r="A14" i="2" l="1"/>
  <c r="E1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328AEC95-D1E4-4654-B191-023215B8CA21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D4AF70F5-1178-4AB1-8BF0-8239488299E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BF722182-D437-41C6-B850-77B0297193A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92C6A85E-6A76-45CA-AA97-51A27431758E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4F89DBDD-9235-4407-A057-5EA7BD31E25B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E7FEAD32-1AE6-4D95-9093-EE8378199B5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EAA224B3-9E32-44A1-BEBE-76584CAEB02C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A567F1E5-3713-4233-A463-6C8E3D8E407D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9AD83A69-1C44-4790-AE12-DC1782207F6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C699C8C9-4497-4105-8A40-33D6994D9CBA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05F2E5D3-EE48-4B2B-A85D-D54E4846A151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2786B61A-BF77-4293-857D-9B405A00FE2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C6904FE5-409D-4FAD-AE29-F6B60C31B9EC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1952EF93-B871-4050-A558-EB2F62ED508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52E176F9-B14C-4AC6-B273-4FCEC613BA57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C7119DD3-D850-4B07-BA70-8B9E61DAF0E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189A6386-D6F8-4CDC-897C-D3B85CD52BC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7A1077D9-5276-416D-892A-9CE5CF7E9AD2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2D6A458A-3C10-4363-8B73-B303A415BB23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93BBF661-EF34-4D16-83C3-2B8464D2CF7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E4C0665C-9CBB-48D9-9711-ADE8A5BAAD7F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2FADEF27-A345-4DB6-BF21-D0FCFD87CE6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8606D32A-B96F-4674-B4A7-5B21D2A9F419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AEF1DAD3-09A3-4DE8-952B-EB3C121F8B3C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E8FE50F2-84A4-44C9-A77D-D99D671C2C83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B2F1AA7B-C7E9-491F-9C3B-D9DAC2E6C18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BA5B2844-8434-4803-8367-34D78D83505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11866ED9-C228-4894-A6C5-E67AA9EE155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417E6B8E-A7F6-407C-A773-3F279D30BE03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21E9F618-E397-48CE-83B2-3C670537355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988D2637-F81B-4EA8-8A30-B96AD7CE6081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7BCF6525-C401-4922-B3D7-5E6AAEBE0D50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39A7D776-0F4B-406A-9A55-A92DACF8FAB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79E2C8ED-924B-48B1-BD41-1C68272BBC6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9943BB5C-6932-4A9E-BAB9-D2FE041078D2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6EAB2EFB-6499-42A5-BE45-0FC4E75B66AD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F85D4A48-9322-4D07-9D5E-FA89AA444265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57D3DB99-99F9-4CF0-9387-F83DA0E3E765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8328A784-129C-4618-8FDD-9FE2131D10F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8C16D5A9-3D2F-4A6A-AD3B-A89C6BA36C15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14433D3C-2397-4EA1-B358-338C4D8270CB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E5736B7F-8A5E-40D7-BB85-03B0537F831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D318544E-D90D-402D-A965-43695253D0A2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79DE4860-3211-44B9-8718-E5891BF28B68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786C3C04-A10E-4DFE-BC05-C0A5E1D6E0F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1FF604E0-60A6-4CC8-96F8-F150BCD5A108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B042C40B-8377-4384-8D32-5A694853FD75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3B69D2A5-22AC-43A7-946D-53898838C7FD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4ECE1214-AFE6-4E5A-9EDA-D60D67D6AF77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3638587B-3C45-4842-8520-79B0C5BF04FC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977551EF-951D-4AA7-8012-C26C109FF1E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C7B6A22C-AEAB-4834-8626-BB7CE965CD82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F026AF21-4453-4C9F-A76D-811C339C98F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FCD91283-929D-4ED7-B4F6-15BA27EEB5B2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3B7E394F-7D80-40FB-8B8D-8871BD021E2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1D60D691-9AC9-47DD-86F5-E0BCD363CFE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3E765B87-B928-4B52-8484-B67739FEAAC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7B9F5213-B83A-4B8E-9E53-E70DE9B6ED8D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8087026F-479E-4571-939D-28F046029E6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A1003AFC-A7D8-44AA-9B07-A757AED1596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AEC36C96-D806-4A76-B055-58E80AD5824F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D74B0A6D-B22E-470E-8472-6297C20C011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3B990D65-802E-4C13-A83F-DC60EA26B133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88ACD634-CFDB-4F8F-BDBF-5499DBD5FEE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038D1845-2855-42A5-B459-D3171346B267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B14CFAA6-C1E1-4CA2-ABAF-8A3301380F83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62C90B55-1615-4BC5-A30A-A1FBFC00BF89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DCA6153C-9F98-4200-BA7B-C281631E4443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FF8121DC-274E-4069-8951-874255EE1A8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8B772960-0BC1-475B-82DF-6F1B5E03CEF3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E4D6E83E-8C36-48BF-B530-BD3ECA0D912C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2A2D04A0-DB21-4FF7-837B-94E78BDCF229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3BF79988-80A5-4EAE-95E1-2C94B105BD1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3EAF1A25-EBAE-4CCB-9C55-F7BFBC23BC41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5F7B936A-F257-4024-BFEF-9731ECCC675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34DF2BA9-40B3-42F7-BBFE-CD07CF2583B6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D1E69568-CCD8-4446-BEFC-37DB89FA10C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EDFFBEFE-E5EB-41CC-9F9F-2AD6DC7B6ED8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22118B88-4C31-4C8A-8553-EE40A7A40BD0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5070928C-DC12-49AF-A6B9-0222D3FE9BE4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DE0E400B-6E44-467C-8730-4F27C0D4F58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DBBBE09B-CC75-4717-96DA-806FA5C559AE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3155D937-6925-4BC6-8608-F4CB0215C10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CA781532-7FE1-4C8C-AFA8-C409C4637592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43079E0D-D8E5-4491-A24A-D079742F939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42847FF4-79EE-4DEB-97BA-537C7782B856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0C1D38F6-196E-48C6-A669-623876D804BB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DF05A69B-715B-4813-B453-A2E17277D094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1CD006B5-74CE-41F1-ABC7-7D09EDDE4BE7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5D08C678-CB2D-4151-80E2-6855FA4B2F2C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268F56E9-274A-410A-859F-4AB558BE972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EB75B220-B2A9-4489-A8ED-D7BBFE55349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B83E0448-7662-421C-A7CB-FD0E2C82BC2F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923F7658-C9FD-42C7-AE7C-C379329C1BEA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E0581ED7-61A7-413A-AA9A-A5156A03624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0278FAFC-14A6-4453-8F5D-F2D7F889481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626D51B0-1E9B-4FCB-8901-4D5139A78DBD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BB1AA12C-61FF-47DC-AD14-9EFE6D4C13F0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0A01D4ED-ECC2-4A09-9F8A-3515A20D18F0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FD46E762-6AB1-46C8-91D8-2D95D48A5FF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DDEF3838-6152-46CA-AED3-043DF1A7781B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F9E80664-E601-4BA6-BA71-6B699EC60AD3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75DD09CC-1A85-47D2-8F7C-30E0E23A303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036C7235-1710-4676-9B8C-9E6B514F624A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48D64C68-A9F2-406D-96B6-CA11A4399C7D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07715BF5-8C1B-430E-8D38-7782A3129523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B39691EE-DBE6-412A-A797-8B63700C75D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6838991C-A1C0-40BE-84CC-713CA1733395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20606E80-2E0B-4A2E-84D8-B3A7FFD9B87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FAB616B6-3042-43AB-A9AA-83A518CCEB3C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20DFD0C0-761F-45B4-91E6-0C51DFCDCBD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68355174-0804-44CF-B77A-F34FAC521460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1E914F64-FA07-4A64-A347-0AD15367478B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6264637F-9E46-454E-A13E-B43D3FC93A25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7C0D06A9-FF43-46A7-B755-F29FAD7ABFFB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306AC750-FCF9-4E2F-85AC-B9D0F26DEC6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DCB3B844-789D-4AB3-8D55-34BF49E51821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17038961-878F-47DA-B245-F8F2B9AB7320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B773C725-E5BB-47C9-8342-CD694997B86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03A76C50-E6F8-4B9E-8BB1-02D0B3321BE1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0BC8A7B1-4CC3-4AA2-B627-8C90E50758C7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41BF37A3-EC82-45F8-930E-E5A84E622F36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7166762D-7FBB-4510-B36A-FFC65D7D47F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0B177677-4D88-40C4-A122-6E202425D3A2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2A01A0D8-5F7F-4AE1-9CC1-FB8C3864B83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B31884DC-1F7A-4717-8C3F-B52C74C3F66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7B66948A-6B17-4343-BB45-2F6EC567041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DEE2159C-76DA-4038-948B-04EC45B610F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A713A4E3-63F3-44C8-BF50-A6B05D11104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76EE342E-1419-44C4-A605-83B2BAAE03B2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6D85FF3C-04D7-4A6B-B574-5DFB6EB1F4D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1DD23F2C-112A-4CD8-B33E-4AD36A1E1BFD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3E050D32-B613-4304-92AF-72BD44B0431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D1A3CD73-748C-4C7C-B34E-E4DC6364FEA1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E054E238-A356-4B07-BE48-F89D27AC15B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45F0DBBD-BFE1-4B17-9372-0156037C7CE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4A864316-9A6E-4633-861F-59D333FEBD09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89AE473F-BEBE-4984-9BE1-2002E73DC081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682C648F-5576-4A84-A860-188F2AAB1880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3A9771EB-9136-4771-9824-92C5B698337E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87B21837-7342-4EC7-B4ED-8D7FE6D79B9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90A49188-DAB0-4C25-89D4-F49AF00EA204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69529836-0A25-444D-B3D9-9A8779FCA8A4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255C8B16-1DC1-4187-89CB-441FE34DEEE5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0F6BFB54-A5A0-4595-AA73-734A014930C3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0D2D3444-144C-4182-8389-768C2E0A1889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EF8E6FB5-3B15-45ED-A4FF-EAB3B62FA7E8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6886E0EC-9F14-478C-AE85-9AA5DACF6FD4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AB5F186F-4C75-4084-82B9-7BD5CED37CF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2A066734-07C9-4827-B912-32A569C3DC73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CA420302-6015-42D4-BA22-228F230CF3A2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8DFC536A-8E11-4472-A3B1-5C8FFE69411A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03596445-6802-41FF-AF87-E6112169A04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5A0F3BAE-5850-469D-94B0-E0A65397152C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E64D8D19-2E04-4847-B7E5-22F694D4FA0E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345CE8AD-EDA9-4875-A95C-D30D3B56583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77F1F6E9-0C6D-4785-B1FA-B7C4C2653393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85C01336-53CA-49FF-803E-F28994ECD66F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A520ABA7-410A-4888-A2B7-A99E9A95649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13027050-1F63-407D-9936-089A294CA61A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Graf</author>
  </authors>
  <commentList>
    <comment ref="C62" authorId="0" shapeId="0" xr:uid="{0F05A8D4-0A58-4BF9-846E-E01C681D8C55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62" authorId="0" shapeId="0" xr:uid="{67F1C03B-25BE-4F34-8EFB-A7ED640196FD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75" authorId="0" shapeId="0" xr:uid="{02469550-3AFD-414E-B6FF-20A0FEA27F96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75" authorId="0" shapeId="0" xr:uid="{5F3E1A9D-7C88-47E6-897B-42EB74C7C957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91" authorId="0" shapeId="0" xr:uid="{C2187355-3CBA-46FD-8532-DB51F83B2A50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91" authorId="0" shapeId="0" xr:uid="{D71D6EE4-2090-4A8A-B4A6-F999389F18DB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  <comment ref="C104" authorId="0" shapeId="0" xr:uid="{F047F775-F001-4A41-B40D-AAEAEBC1DD4A}">
      <text>
        <r>
          <rPr>
            <b/>
            <sz val="8"/>
            <color indexed="81"/>
            <rFont val="Tahoma"/>
            <family val="2"/>
          </rPr>
          <t>Graf:</t>
        </r>
        <r>
          <rPr>
            <sz val="8"/>
            <color indexed="81"/>
            <rFont val="Tahoma"/>
            <family val="2"/>
          </rPr>
          <t xml:space="preserve">
30MSprint
Eisachter quer
</t>
        </r>
      </text>
    </comment>
    <comment ref="D104" authorId="0" shapeId="0" xr:uid="{9EDA87A1-7C26-48F9-9682-14535DB5D6C9}">
      <text>
        <r>
          <rPr>
            <sz val="10"/>
            <color indexed="81"/>
            <rFont val="Tahoma"/>
            <family val="2"/>
          </rPr>
          <t xml:space="preserve">Labeltests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1F1C159-E2A9-4126-AB89-73042A94093C}" keepAlive="1" name="Abfrage - Select Position" description="Verbindung mit der Abfrage 'Select Position' in der Arbeitsmappe." type="5" refreshedVersion="6" background="1" saveData="1">
    <dbPr connection="Provider=Microsoft.Mashup.OleDb.1;Data Source=$Workbook$;Location=Select Position;Extended Properties=&quot;&quot;" command="SELECT * FROM [Select Position]"/>
  </connection>
  <connection id="2" xr16:uid="{6AD96054-0E69-4C54-8C83-2AA9AE2E9948}" keepAlive="1" name="Abfrage - Select_Position" description="Verbindung mit der Abfrage 'Select_Position' in der Arbeitsmappe." type="5" refreshedVersion="6" background="1" saveData="1">
    <dbPr connection="Provider=Microsoft.Mashup.OleDb.1;Data Source=$Workbook$;Location=Select_Position;Extended Properties=&quot;&quot;" command="SELECT * FROM [Select_Position]"/>
  </connection>
</connections>
</file>

<file path=xl/sharedStrings.xml><?xml version="1.0" encoding="utf-8"?>
<sst xmlns="http://schemas.openxmlformats.org/spreadsheetml/2006/main" count="2314" uniqueCount="185">
  <si>
    <t>Die Scouts/ Trainer sollen den Mut zeigen ALLE Werte zu verwenden!</t>
  </si>
  <si>
    <t>U12-U15: Nur GANZE NOTEN, ab U16: HALBE NOTEN SIND MÖGLICH</t>
  </si>
  <si>
    <t>Vergleich zu Erwartungen Altersklasse gemäss Talentförderung:
TOP LEVEL = das Beste auf dieser  Altersstufe</t>
  </si>
  <si>
    <t>Rating</t>
  </si>
  <si>
    <t>Symbole</t>
  </si>
  <si>
    <t>Prädikat</t>
  </si>
  <si>
    <t>Vergleich
100% Altersstufe</t>
  </si>
  <si>
    <t>Erwartung=Ausgangslage der altersmässigen Entwicklung als Talent mit Potential / Aussicht auf einen Spitzenspieler à Profispieler (NLA/Nati)</t>
  </si>
  <si>
    <t>--</t>
  </si>
  <si>
    <t>ungenügend</t>
  </si>
  <si>
    <t>&lt;30 %</t>
  </si>
  <si>
    <t>Entspricht der Talententwicklung kaum bis nicht</t>
  </si>
  <si>
    <t>-</t>
  </si>
  <si>
    <t>mangelhaft</t>
  </si>
  <si>
    <t>30-50 %</t>
  </si>
  <si>
    <t>Entspricht der Talententwicklung knapp, weist in einzelnen Komponenten Mängel auf, welche das Gesamtbild negativ beeinflussen</t>
  </si>
  <si>
    <t>genügend</t>
  </si>
  <si>
    <t>50-70 %</t>
  </si>
  <si>
    <t>Entspricht dem Durchschnitt der Erwartungen, grundsätzlich erfüllt ohne besondere Fähigkeiten / Fertigkeiten</t>
  </si>
  <si>
    <t>+</t>
  </si>
  <si>
    <t>gut</t>
  </si>
  <si>
    <t>70-85 %</t>
  </si>
  <si>
    <t>Übertrifft die Erwartungen und zeigt in einzelnen Komponenten auffallende Fähigkeiten / Fertigkeiten</t>
  </si>
  <si>
    <t>++</t>
  </si>
  <si>
    <t>ausgezeichnet</t>
  </si>
  <si>
    <t>85-100 %</t>
  </si>
  <si>
    <t>Übertrifft die Erwartungen mit ausgezeichneten Komponenten – gehört zu den Spitzenkönnern in Bezug auf die Erwartungen</t>
  </si>
  <si>
    <t>Skill Tabelle</t>
  </si>
  <si>
    <t>PLAYER</t>
  </si>
  <si>
    <t>TEAM</t>
  </si>
  <si>
    <t>FÄHIGKEIT</t>
  </si>
  <si>
    <t>BEOBACHTUNG</t>
  </si>
  <si>
    <t>ROLLE, SOZIAL</t>
  </si>
  <si>
    <t>TEAMDENKEN</t>
  </si>
  <si>
    <t>Identifikation zur Rolle, Umgang mit Kameraden (sozial integriert)</t>
  </si>
  <si>
    <t>LEADERSHIP</t>
  </si>
  <si>
    <t>übernimmt Verantwortung, macht Mitspieler besser</t>
  </si>
  <si>
    <t>ON FIELD</t>
  </si>
  <si>
    <t>SKILL</t>
  </si>
  <si>
    <t>SCHUSS (WIRKUNG)</t>
  </si>
  <si>
    <t>Effizienz / Wirkungsgrad
schnell, hart, unter Druck</t>
  </si>
  <si>
    <t>PASSING / ANNAHME</t>
  </si>
  <si>
    <t>Präzision, Timing, Effizienz (Technik)</t>
  </si>
  <si>
    <t>DURCHSETZUNGS-
VERMÖGEN</t>
  </si>
  <si>
    <t>Effizienz, Finten,
variantenreich + überraschend</t>
  </si>
  <si>
    <t>BALLKONTROLLE</t>
  </si>
  <si>
    <t xml:space="preserve">Ballmanagement auf engem Raum, Ball Protection,  schwer kontrollierbare Bälle </t>
  </si>
  <si>
    <t>MOVEMENT</t>
  </si>
  <si>
    <t>FOOTSPEED</t>
  </si>
  <si>
    <t>Beschleunigung, Endspeed</t>
  </si>
  <si>
    <t>MOBILITÄT</t>
  </si>
  <si>
    <t>Drehungen, vw/rw, unter Einfluss von Kontakt</t>
  </si>
  <si>
    <t>VARIANTEN</t>
  </si>
  <si>
    <t>vorwärts, rückwärts, Ökonomie</t>
  </si>
  <si>
    <t>HOCKEY SENSE</t>
  </si>
  <si>
    <t>SCORING</t>
  </si>
  <si>
    <t>Effizienz, variantentreich, überraschend, schnell, hart - Schussvarianten</t>
  </si>
  <si>
    <t>MIT BALL</t>
  </si>
  <si>
    <t>kreativ, performing, batteling, frech, Transition</t>
  </si>
  <si>
    <t>OHNE BALL</t>
  </si>
  <si>
    <t>anspielbar (Support), 1:1, Gap</t>
  </si>
  <si>
    <t>DEFENSIV</t>
  </si>
  <si>
    <t>Verlässlichkeit,  1:1, Gap, Zuordnung</t>
  </si>
  <si>
    <t>PERSONALITY</t>
  </si>
  <si>
    <t>PERSON</t>
  </si>
  <si>
    <t>SELBSTCOACHING</t>
  </si>
  <si>
    <t>reflektiert eigenes Handeln, kann Massnahmen ableiten, ist selbständig</t>
  </si>
  <si>
    <t>UMGANG MIT DRUCK</t>
  </si>
  <si>
    <t>Fokus, Druck = Herausforderung, kein Hindernis, ist kompetitiv</t>
  </si>
  <si>
    <t>LEISTUNGs-
ENTWICKLUNG</t>
  </si>
  <si>
    <t>Motivation, Coachability (Lernbereitschaft), Auffassungsgabe, Vertrauen</t>
  </si>
  <si>
    <t>PERSÖNLICHKEIT</t>
  </si>
  <si>
    <t>Erscheinungsbild, Respekt und Fairplay,  good Sportsman; Körpersprache</t>
  </si>
  <si>
    <t>POWER</t>
  </si>
  <si>
    <t>INTENSITÄT</t>
  </si>
  <si>
    <t>Leidenschaft, konsequent im Handeln, Trainingsqualität</t>
  </si>
  <si>
    <t>SPIRIT</t>
  </si>
  <si>
    <t>will gewinnen, reisst andere mit, schaut vorwärts</t>
  </si>
  <si>
    <t>KÖRPERSPIEL</t>
  </si>
  <si>
    <t>Nimmt Gegnerdruck an, spielt mit Energie, setzt Körper ein</t>
  </si>
  <si>
    <t>Skillserläuterungen</t>
  </si>
  <si>
    <t>GOALIE</t>
  </si>
  <si>
    <t>Übernimmt Verantwortung, macht Mitspieler besser</t>
  </si>
  <si>
    <t>GRUNDPOSITION</t>
  </si>
  <si>
    <t>Position Füsse/Knie/Schulter, Gewicht leicht vorne auf den Füssen
Hände vor dem Körper, kompakt</t>
  </si>
  <si>
    <t>GRUNDABWEHR STEHEND</t>
  </si>
  <si>
    <t>kann gut mit den Händen und dem Stock arbeiten</t>
  </si>
  <si>
    <t>GRUNDABWEHR BUTTERFLY</t>
  </si>
  <si>
    <t>kompakte Position, Gewicht vorne auf den Knien, 
kann gut mit Händen, Schoner und Stock arbeiten</t>
  </si>
  <si>
    <t>REBOUNDCONTROL
REBOUNDMANAGEMENT</t>
  </si>
  <si>
    <t>hat jederzeit Kontrolle über die Schüsse, vermag Bälle zu steuern (mit Stock oder Schoner), reagiert schnell auf zweite Bälle</t>
  </si>
  <si>
    <t>STEHENDE VERSCHIEBUNGEN</t>
  </si>
  <si>
    <t>bleibt lange auf den Füssen und ist fähig, sich immer wieder richtig zum Ball zu positionieren</t>
  </si>
  <si>
    <t>BUTTERFLY-SLIDE
POWERSLIDE AUS BUTTERFLY</t>
  </si>
  <si>
    <t>schnelle, kompakte Verschiebunge im richtigen Winkel (90 Grad zum Ball)</t>
  </si>
  <si>
    <t>PRÄZISION / TIMING</t>
  </si>
  <si>
    <t>bewegt sich immer auf der Balllinie (imaginäre Linie zwischen Ball und Tormitte)</t>
  </si>
  <si>
    <t>WINKELSPIEL (BOX-CONTROL)</t>
  </si>
  <si>
    <t>weiss, wann er Druck auf den Ball machen kann und versteht die Vorteile vom Winkelspiel</t>
  </si>
  <si>
    <t>SPIEL LESEN</t>
  </si>
  <si>
    <t>erkennt die verschiedenen Abschluss-Situationen, weiss wo sich Gegenspieler befinden und welche Stockseite sie spielen</t>
  </si>
  <si>
    <t>GAMEPLAN UMSETZEN</t>
  </si>
  <si>
    <t>umsetzen vom Gameplan (Einteilung der defensiven Zone in verschiedene Bereiche)</t>
  </si>
  <si>
    <t>STICKHANDLING</t>
  </si>
  <si>
    <t>ist aktiv im Stoppen der Bälle, vermag Pässe zum Mitspieler zu spielen und Pässe durch den Torraum zu unterbinden</t>
  </si>
  <si>
    <t>reflektiert eigenes Handeln, kann Massnahmen ableiten, ist selbständig, lernt aus Fehlern</t>
  </si>
  <si>
    <t>MENTALE STÄRKE</t>
  </si>
  <si>
    <t>Konzentrationsfähigkeit, Umgang mit Druck, Belastbarkeit, Reaktion nach Gegentoren und unvorhergesehenen Situationen</t>
  </si>
  <si>
    <t>LEISTUNGS-
ENTWICKLUNG</t>
  </si>
  <si>
    <t>Erscheinungsbild, Respekt und Fairplay,  good Sportsman; Körpersprache, Spielertyp, übernimmt Verantwortung</t>
  </si>
  <si>
    <t>Leidenschaft, Trainingsqualität, Trainingsintensität/Spielintensität</t>
  </si>
  <si>
    <t>HARTNÄCKIGKEIT</t>
  </si>
  <si>
    <t>Winnermentalität, reisst andere mit, schaut vorwärts, ausdauernd in der Ausführung</t>
  </si>
  <si>
    <t>ENTHUSIASMUS</t>
  </si>
  <si>
    <t>grosse Motivationsfähigkeit, lebt für den "Goalie-Job", zeigt Freude im Trainingsalltag und in den Spielen</t>
  </si>
  <si>
    <t>Team</t>
  </si>
  <si>
    <t>Kategorie</t>
  </si>
  <si>
    <t>Verein</t>
  </si>
  <si>
    <t>Datum der Evaluation</t>
  </si>
  <si>
    <t>dd.mm.yyy</t>
  </si>
  <si>
    <t>Hinweis: Die nachfolgende Tabelle wird mit Daten aus den Spielerblättern automatisch befüllt…</t>
  </si>
  <si>
    <t>Zusammenzug Evaluation</t>
  </si>
  <si>
    <t>Spieler</t>
  </si>
  <si>
    <t>Team-Mittelwert</t>
  </si>
  <si>
    <t>Score</t>
  </si>
  <si>
    <t>Vorname</t>
  </si>
  <si>
    <t>Name</t>
  </si>
  <si>
    <t>Jahrgang</t>
  </si>
  <si>
    <t>Personalien</t>
  </si>
  <si>
    <t>Geschlecht</t>
  </si>
  <si>
    <t>männlich</t>
  </si>
  <si>
    <t>Alter heute</t>
  </si>
  <si>
    <t>Bewertung für</t>
  </si>
  <si>
    <t>U8 (Jun D)</t>
  </si>
  <si>
    <t>Voraussetzungen</t>
  </si>
  <si>
    <t>Position</t>
  </si>
  <si>
    <t>Defense R</t>
  </si>
  <si>
    <t>Stock (li/re)</t>
  </si>
  <si>
    <t>Rechts</t>
  </si>
  <si>
    <t>Grösse (cm)</t>
  </si>
  <si>
    <t>Gewicht (kg)</t>
  </si>
  <si>
    <t>PERSONAL PLAYER SCOREPOINTS</t>
  </si>
  <si>
    <t>Diese Spalte ausfüllen</t>
  </si>
  <si>
    <t>von</t>
  </si>
  <si>
    <t>Evaluation</t>
  </si>
  <si>
    <t>ZU BEWERTEN</t>
  </si>
  <si>
    <t>Mittelwert</t>
  </si>
  <si>
    <t>ZUSAMMENFASSUNG</t>
  </si>
  <si>
    <t>Summary (Mittelwerte)</t>
  </si>
  <si>
    <t>OVERALL MITTELWERT</t>
  </si>
  <si>
    <t>Die Scorepoints ergeben sich aus der Berechnungstabelle "INFO" und werden anhand der dort aufgelisteten Gewichtung errechnet. Scorepoints dienen u.a. als Grundlagen für die Vornomination (Vorselektion) in die Nationalmannschaft.</t>
  </si>
  <si>
    <t>Gewichtungstabelle männlich</t>
  </si>
  <si>
    <t>Kat.</t>
  </si>
  <si>
    <t>hockey SENSE</t>
  </si>
  <si>
    <t>SOZIALE ROLLE</t>
  </si>
  <si>
    <t>Alter</t>
  </si>
  <si>
    <t>Gewichtung</t>
  </si>
  <si>
    <t>Total Faktor</t>
  </si>
  <si>
    <t>Goalie</t>
  </si>
  <si>
    <t>Gewichtungstabelle weiblich</t>
  </si>
  <si>
    <t>weiblich</t>
  </si>
  <si>
    <t>SKATING</t>
  </si>
  <si>
    <t>Rolle Sozial</t>
  </si>
  <si>
    <t>U14 (Jun B)</t>
  </si>
  <si>
    <t>Aktuelles Jahr</t>
  </si>
  <si>
    <t>Defense L</t>
  </si>
  <si>
    <t>Center</t>
  </si>
  <si>
    <t>Offense R</t>
  </si>
  <si>
    <t>Offense L</t>
  </si>
  <si>
    <t>Stock</t>
  </si>
  <si>
    <t>Links</t>
  </si>
  <si>
    <t>Wertungsspanne</t>
  </si>
  <si>
    <t>nicht vorhanden</t>
  </si>
  <si>
    <t>0 (nicht vorhanden)</t>
  </si>
  <si>
    <t>0.5 (ungenügend)</t>
  </si>
  <si>
    <t>1 (mangelhaft)</t>
  </si>
  <si>
    <t>1.5 (genügend)</t>
  </si>
  <si>
    <t>2 (gut)</t>
  </si>
  <si>
    <t>2.5 (ausgezeichnet)</t>
  </si>
  <si>
    <t>U11 (Jun C)</t>
  </si>
  <si>
    <t>U18 (Jun A)</t>
  </si>
  <si>
    <t>Nati U16</t>
  </si>
  <si>
    <t>Nati U18</t>
  </si>
  <si>
    <t>Nati U20</t>
  </si>
  <si>
    <t>Wertungsnote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</si>
</sst>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Tw Cen MT"/>
      <family val="2"/>
    </font>
    <font>
      <b/>
      <sz val="9"/>
      <color rgb="FFFFFFFF"/>
      <name val="Tw Cen MT"/>
      <family val="2"/>
    </font>
    <font>
      <b/>
      <sz val="9"/>
      <color rgb="FF000000"/>
      <name val="Tw Cen MT"/>
      <family val="2"/>
    </font>
    <font>
      <b/>
      <sz val="8"/>
      <color rgb="FF000000"/>
      <name val="Tw Cen MT"/>
      <family val="2"/>
    </font>
    <font>
      <sz val="9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theme="0"/>
      <name val="Tw Cen MT"/>
      <family val="2"/>
    </font>
    <font>
      <b/>
      <sz val="8"/>
      <color theme="0"/>
      <name val="Tw Cen MT"/>
      <family val="2"/>
    </font>
    <font>
      <sz val="8"/>
      <color theme="1"/>
      <name val="Tw Cen MT"/>
      <family val="2"/>
    </font>
    <font>
      <sz val="8"/>
      <color theme="1"/>
      <name val="Arial"/>
      <family val="2"/>
    </font>
    <font>
      <sz val="12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sz val="10"/>
      <name val="Arial"/>
      <family val="2"/>
    </font>
    <font>
      <sz val="9"/>
      <name val="Tw Cen MT"/>
      <family val="2"/>
    </font>
    <font>
      <sz val="9"/>
      <color indexed="10"/>
      <name val="Tw Cen MT"/>
      <family val="2"/>
    </font>
    <font>
      <b/>
      <sz val="9"/>
      <name val="Tw Cen MT"/>
      <family val="2"/>
    </font>
    <font>
      <i/>
      <sz val="9"/>
      <color rgb="FFFF0000"/>
      <name val="Tw Cen MT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theme="0"/>
      <name val="Tw Cen MT"/>
      <family val="2"/>
    </font>
    <font>
      <b/>
      <sz val="14"/>
      <color theme="1"/>
      <name val="Tw Cen MT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w Cen MT"/>
      <family val="2"/>
    </font>
    <font>
      <b/>
      <sz val="12"/>
      <color rgb="FF2F2F2F"/>
      <name val="Segoe U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Tw Cen MT"/>
      <family val="2"/>
    </font>
  </fonts>
  <fills count="14">
    <fill>
      <patternFill patternType="none"/>
    </fill>
    <fill>
      <patternFill patternType="gray125"/>
    </fill>
    <fill>
      <patternFill patternType="solid">
        <fgColor rgb="FFE95557"/>
        <bgColor indexed="64"/>
      </patternFill>
    </fill>
    <fill>
      <patternFill patternType="solid">
        <fgColor rgb="FFF5CBCB"/>
        <bgColor indexed="64"/>
      </patternFill>
    </fill>
    <fill>
      <patternFill patternType="solid">
        <fgColor rgb="FFFAE7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 style="dotted">
        <color theme="0"/>
      </bottom>
      <diagonal/>
    </border>
    <border>
      <left style="medium">
        <color theme="0"/>
      </left>
      <right style="medium">
        <color theme="0"/>
      </right>
      <top/>
      <bottom style="dotted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9" fillId="0" borderId="0" applyNumberForma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8" fillId="4" borderId="5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vertical="top" wrapText="1"/>
    </xf>
    <xf numFmtId="0" fontId="19" fillId="8" borderId="0" xfId="1" applyFont="1" applyFill="1" applyAlignment="1">
      <alignment wrapText="1"/>
    </xf>
    <xf numFmtId="0" fontId="20" fillId="8" borderId="1" xfId="1" applyFont="1" applyFill="1" applyBorder="1" applyAlignment="1">
      <alignment horizontal="center" textRotation="90" wrapText="1"/>
    </xf>
    <xf numFmtId="0" fontId="21" fillId="8" borderId="36" xfId="1" applyFont="1" applyFill="1" applyBorder="1" applyAlignment="1">
      <alignment horizontal="center" textRotation="90" wrapText="1"/>
    </xf>
    <xf numFmtId="0" fontId="19" fillId="8" borderId="37" xfId="1" applyFont="1" applyFill="1" applyBorder="1" applyAlignment="1">
      <alignment horizontal="center" textRotation="90" wrapText="1"/>
    </xf>
    <xf numFmtId="0" fontId="21" fillId="8" borderId="37" xfId="1" applyFont="1" applyFill="1" applyBorder="1" applyAlignment="1">
      <alignment textRotation="90" wrapText="1"/>
    </xf>
    <xf numFmtId="0" fontId="21" fillId="8" borderId="38" xfId="1" applyFont="1" applyFill="1" applyBorder="1" applyAlignment="1">
      <alignment horizontal="center"/>
    </xf>
    <xf numFmtId="0" fontId="22" fillId="9" borderId="39" xfId="1" applyFont="1" applyFill="1" applyBorder="1" applyAlignment="1">
      <alignment horizontal="center"/>
    </xf>
    <xf numFmtId="0" fontId="22" fillId="9" borderId="40" xfId="1" applyFont="1" applyFill="1" applyBorder="1" applyAlignment="1">
      <alignment horizontal="center"/>
    </xf>
    <xf numFmtId="0" fontId="21" fillId="8" borderId="38" xfId="1" applyFont="1" applyFill="1" applyBorder="1"/>
    <xf numFmtId="0" fontId="21" fillId="8" borderId="36" xfId="1" applyFont="1" applyFill="1" applyBorder="1" applyAlignment="1">
      <alignment horizontal="center"/>
    </xf>
    <xf numFmtId="0" fontId="19" fillId="8" borderId="0" xfId="0" applyFont="1" applyFill="1" applyAlignment="1">
      <alignment wrapText="1"/>
    </xf>
    <xf numFmtId="0" fontId="20" fillId="8" borderId="1" xfId="0" applyFont="1" applyFill="1" applyBorder="1" applyAlignment="1">
      <alignment horizontal="center" textRotation="90" wrapText="1"/>
    </xf>
    <xf numFmtId="0" fontId="21" fillId="8" borderId="36" xfId="0" applyFont="1" applyFill="1" applyBorder="1" applyAlignment="1">
      <alignment horizontal="center" textRotation="90" wrapText="1"/>
    </xf>
    <xf numFmtId="0" fontId="19" fillId="8" borderId="37" xfId="0" applyFont="1" applyFill="1" applyBorder="1" applyAlignment="1">
      <alignment horizontal="center" textRotation="90" wrapText="1"/>
    </xf>
    <xf numFmtId="0" fontId="21" fillId="8" borderId="37" xfId="0" applyFont="1" applyFill="1" applyBorder="1" applyAlignment="1">
      <alignment textRotation="90" wrapText="1"/>
    </xf>
    <xf numFmtId="0" fontId="21" fillId="8" borderId="38" xfId="0" applyFont="1" applyFill="1" applyBorder="1" applyAlignment="1">
      <alignment horizontal="center"/>
    </xf>
    <xf numFmtId="0" fontId="22" fillId="9" borderId="39" xfId="0" applyFont="1" applyFill="1" applyBorder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21" fillId="8" borderId="38" xfId="0" applyFont="1" applyFill="1" applyBorder="1"/>
    <xf numFmtId="0" fontId="21" fillId="8" borderId="36" xfId="0" applyFont="1" applyFill="1" applyBorder="1" applyAlignment="1">
      <alignment horizontal="center"/>
    </xf>
    <xf numFmtId="0" fontId="17" fillId="2" borderId="2" xfId="0" applyFont="1" applyFill="1" applyBorder="1" applyAlignment="1">
      <alignment vertical="top" wrapText="1"/>
    </xf>
    <xf numFmtId="0" fontId="10" fillId="5" borderId="43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5" fillId="11" borderId="49" xfId="0" applyFont="1" applyFill="1" applyBorder="1" applyAlignment="1">
      <alignment vertical="top" wrapText="1"/>
    </xf>
    <xf numFmtId="0" fontId="10" fillId="10" borderId="48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vertical="top" wrapText="1"/>
    </xf>
    <xf numFmtId="0" fontId="15" fillId="11" borderId="52" xfId="0" applyFont="1" applyFill="1" applyBorder="1" applyAlignment="1">
      <alignment vertical="top" wrapText="1"/>
    </xf>
    <xf numFmtId="0" fontId="15" fillId="11" borderId="56" xfId="0" applyFont="1" applyFill="1" applyBorder="1" applyAlignment="1">
      <alignment vertical="top" wrapText="1"/>
    </xf>
    <xf numFmtId="0" fontId="16" fillId="10" borderId="2" xfId="0" applyFont="1" applyFill="1" applyBorder="1" applyAlignment="1">
      <alignment vertical="top" wrapText="1"/>
    </xf>
    <xf numFmtId="0" fontId="17" fillId="2" borderId="43" xfId="0" applyFont="1" applyFill="1" applyBorder="1" applyAlignment="1">
      <alignment vertical="top" wrapText="1"/>
    </xf>
    <xf numFmtId="0" fontId="29" fillId="0" borderId="0" xfId="2" quotePrefix="1"/>
    <xf numFmtId="0" fontId="26" fillId="7" borderId="50" xfId="0" applyFont="1" applyFill="1" applyBorder="1" applyAlignment="1">
      <alignment vertical="center"/>
    </xf>
    <xf numFmtId="0" fontId="11" fillId="7" borderId="51" xfId="0" applyFont="1" applyFill="1" applyBorder="1" applyAlignment="1">
      <alignment vertical="center"/>
    </xf>
    <xf numFmtId="0" fontId="11" fillId="7" borderId="52" xfId="0" applyFont="1" applyFill="1" applyBorder="1" applyAlignment="1">
      <alignment vertical="center"/>
    </xf>
    <xf numFmtId="0" fontId="13" fillId="0" borderId="61" xfId="0" applyFont="1" applyBorder="1" applyAlignment="1">
      <alignment vertical="center" wrapText="1"/>
    </xf>
    <xf numFmtId="0" fontId="11" fillId="7" borderId="48" xfId="0" applyFont="1" applyFill="1" applyBorder="1" applyAlignment="1">
      <alignment vertical="center"/>
    </xf>
    <xf numFmtId="0" fontId="11" fillId="7" borderId="48" xfId="0" applyFont="1" applyFill="1" applyBorder="1" applyAlignment="1">
      <alignment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3" fillId="13" borderId="0" xfId="0" applyFont="1" applyFill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18" fillId="0" borderId="0" xfId="1"/>
    <xf numFmtId="0" fontId="20" fillId="8" borderId="68" xfId="0" applyFont="1" applyFill="1" applyBorder="1" applyAlignment="1">
      <alignment horizontal="center" textRotation="90" wrapText="1"/>
    </xf>
    <xf numFmtId="0" fontId="20" fillId="8" borderId="68" xfId="1" applyFont="1" applyFill="1" applyBorder="1" applyAlignment="1">
      <alignment horizontal="center" textRotation="90" wrapText="1"/>
    </xf>
    <xf numFmtId="0" fontId="22" fillId="9" borderId="0" xfId="1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17" fillId="5" borderId="0" xfId="0" applyFont="1" applyFill="1" applyAlignment="1">
      <alignment vertical="top"/>
    </xf>
    <xf numFmtId="0" fontId="17" fillId="5" borderId="0" xfId="0" applyFont="1" applyFill="1" applyAlignment="1">
      <alignment vertical="top" wrapText="1"/>
    </xf>
    <xf numFmtId="0" fontId="17" fillId="11" borderId="2" xfId="0" applyFont="1" applyFill="1" applyBorder="1" applyAlignment="1">
      <alignment vertical="top"/>
    </xf>
    <xf numFmtId="0" fontId="17" fillId="11" borderId="3" xfId="0" applyFont="1" applyFill="1" applyBorder="1" applyAlignment="1">
      <alignment vertical="top" wrapText="1"/>
    </xf>
    <xf numFmtId="0" fontId="34" fillId="2" borderId="58" xfId="0" applyFont="1" applyFill="1" applyBorder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10" fillId="0" borderId="57" xfId="0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1" fontId="4" fillId="11" borderId="10" xfId="0" applyNumberFormat="1" applyFont="1" applyFill="1" applyBorder="1" applyAlignment="1">
      <alignment horizontal="center" vertical="center"/>
    </xf>
    <xf numFmtId="1" fontId="10" fillId="10" borderId="52" xfId="0" applyNumberFormat="1" applyFont="1" applyFill="1" applyBorder="1" applyAlignment="1">
      <alignment horizontal="center" vertical="center" wrapText="1"/>
    </xf>
    <xf numFmtId="1" fontId="13" fillId="0" borderId="61" xfId="0" applyNumberFormat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 readingOrder="1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left" vertical="center" wrapText="1" indent="1"/>
    </xf>
    <xf numFmtId="0" fontId="11" fillId="6" borderId="9" xfId="0" applyFont="1" applyFill="1" applyBorder="1" applyAlignment="1">
      <alignment horizontal="left" vertical="center" indent="1"/>
    </xf>
    <xf numFmtId="0" fontId="11" fillId="6" borderId="7" xfId="0" applyFont="1" applyFill="1" applyBorder="1" applyAlignment="1">
      <alignment horizontal="left" vertical="center" indent="1"/>
    </xf>
    <xf numFmtId="0" fontId="11" fillId="6" borderId="8" xfId="0" applyFont="1" applyFill="1" applyBorder="1" applyAlignment="1">
      <alignment horizontal="left" vertical="center" indent="1"/>
    </xf>
    <xf numFmtId="0" fontId="12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7" borderId="9" xfId="0" applyFont="1" applyFill="1" applyBorder="1" applyAlignment="1">
      <alignment horizontal="left" vertical="center" indent="1"/>
    </xf>
    <xf numFmtId="0" fontId="11" fillId="7" borderId="7" xfId="0" applyFont="1" applyFill="1" applyBorder="1" applyAlignment="1">
      <alignment horizontal="left" vertical="center" indent="1"/>
    </xf>
    <xf numFmtId="0" fontId="11" fillId="7" borderId="8" xfId="0" applyFont="1" applyFill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13" borderId="2" xfId="0" applyFont="1" applyFill="1" applyBorder="1" applyAlignment="1">
      <alignment horizontal="center" vertical="top" wrapText="1"/>
    </xf>
    <xf numFmtId="0" fontId="15" fillId="13" borderId="3" xfId="0" applyFont="1" applyFill="1" applyBorder="1" applyAlignment="1">
      <alignment horizontal="center" vertical="top" wrapText="1"/>
    </xf>
    <xf numFmtId="0" fontId="15" fillId="1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left" vertical="center" wrapText="1" inden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left" vertical="center" wrapText="1" indent="1" readingOrder="1"/>
    </xf>
    <xf numFmtId="0" fontId="4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 indent="1" readingOrder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27" fillId="11" borderId="64" xfId="0" applyFont="1" applyFill="1" applyBorder="1" applyAlignment="1">
      <alignment horizontal="center" vertical="center"/>
    </xf>
    <xf numFmtId="0" fontId="27" fillId="11" borderId="65" xfId="0" applyFont="1" applyFill="1" applyBorder="1" applyAlignment="1">
      <alignment horizontal="center" vertical="center"/>
    </xf>
    <xf numFmtId="0" fontId="27" fillId="11" borderId="66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top" wrapText="1"/>
    </xf>
    <xf numFmtId="0" fontId="10" fillId="5" borderId="51" xfId="0" applyFont="1" applyFill="1" applyBorder="1" applyAlignment="1">
      <alignment horizontal="center" vertical="top" wrapText="1"/>
    </xf>
    <xf numFmtId="0" fontId="10" fillId="5" borderId="52" xfId="0" applyFont="1" applyFill="1" applyBorder="1" applyAlignment="1">
      <alignment horizontal="center" vertical="top" wrapText="1"/>
    </xf>
    <xf numFmtId="0" fontId="15" fillId="11" borderId="54" xfId="0" applyFont="1" applyFill="1" applyBorder="1" applyAlignment="1">
      <alignment horizontal="center" vertical="top" wrapText="1"/>
    </xf>
    <xf numFmtId="0" fontId="15" fillId="11" borderId="67" xfId="0" applyFont="1" applyFill="1" applyBorder="1" applyAlignment="1">
      <alignment horizontal="center" vertical="top" wrapText="1"/>
    </xf>
    <xf numFmtId="0" fontId="15" fillId="5" borderId="54" xfId="0" applyFont="1" applyFill="1" applyBorder="1" applyAlignment="1">
      <alignment horizontal="center" vertical="top" wrapText="1"/>
    </xf>
    <xf numFmtId="0" fontId="15" fillId="5" borderId="49" xfId="0" applyFont="1" applyFill="1" applyBorder="1" applyAlignment="1">
      <alignment horizontal="center" vertical="top" wrapText="1"/>
    </xf>
    <xf numFmtId="0" fontId="17" fillId="13" borderId="50" xfId="0" applyFont="1" applyFill="1" applyBorder="1" applyAlignment="1">
      <alignment horizontal="left" vertical="center" wrapText="1"/>
    </xf>
    <xf numFmtId="0" fontId="17" fillId="13" borderId="51" xfId="0" applyFont="1" applyFill="1" applyBorder="1" applyAlignment="1">
      <alignment horizontal="left" vertical="center" wrapText="1"/>
    </xf>
    <xf numFmtId="0" fontId="17" fillId="13" borderId="5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30" fillId="11" borderId="59" xfId="0" applyFont="1" applyFill="1" applyBorder="1" applyAlignment="1">
      <alignment horizontal="left" vertical="center"/>
    </xf>
    <xf numFmtId="0" fontId="30" fillId="11" borderId="0" xfId="0" applyFont="1" applyFill="1" applyAlignment="1">
      <alignment horizontal="left" vertical="center"/>
    </xf>
    <xf numFmtId="0" fontId="30" fillId="11" borderId="58" xfId="0" applyFont="1" applyFill="1" applyBorder="1" applyAlignment="1">
      <alignment horizontal="left" vertical="center"/>
    </xf>
    <xf numFmtId="2" fontId="15" fillId="10" borderId="59" xfId="0" applyNumberFormat="1" applyFont="1" applyFill="1" applyBorder="1" applyAlignment="1">
      <alignment horizontal="center" vertical="center" wrapText="1"/>
    </xf>
    <xf numFmtId="2" fontId="15" fillId="1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13" borderId="0" xfId="0" applyFont="1" applyFill="1" applyAlignment="1">
      <alignment horizontal="left"/>
    </xf>
    <xf numFmtId="0" fontId="11" fillId="7" borderId="10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27" fillId="11" borderId="54" xfId="0" applyFont="1" applyFill="1" applyBorder="1" applyAlignment="1">
      <alignment horizontal="center" vertical="center"/>
    </xf>
    <xf numFmtId="0" fontId="27" fillId="11" borderId="55" xfId="0" applyFont="1" applyFill="1" applyBorder="1" applyAlignment="1">
      <alignment horizontal="center" vertical="center"/>
    </xf>
    <xf numFmtId="0" fontId="27" fillId="11" borderId="49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left" vertical="center" wrapText="1"/>
    </xf>
    <xf numFmtId="0" fontId="28" fillId="12" borderId="0" xfId="0" applyFont="1" applyFill="1" applyAlignment="1">
      <alignment horizontal="center" wrapText="1"/>
    </xf>
    <xf numFmtId="0" fontId="28" fillId="12" borderId="60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center" vertical="center"/>
    </xf>
    <xf numFmtId="0" fontId="16" fillId="10" borderId="2" xfId="0" applyFont="1" applyFill="1" applyBorder="1" applyAlignment="1">
      <alignment horizontal="left" vertical="top" wrapText="1"/>
    </xf>
    <xf numFmtId="0" fontId="16" fillId="10" borderId="3" xfId="0" applyFont="1" applyFill="1" applyBorder="1" applyAlignment="1">
      <alignment horizontal="left" vertical="top" wrapText="1"/>
    </xf>
    <xf numFmtId="0" fontId="10" fillId="5" borderId="43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 vertical="top" wrapText="1"/>
    </xf>
    <xf numFmtId="0" fontId="16" fillId="10" borderId="42" xfId="0" applyFont="1" applyFill="1" applyBorder="1" applyAlignment="1">
      <alignment horizontal="left" vertical="top" wrapText="1"/>
    </xf>
    <xf numFmtId="0" fontId="17" fillId="2" borderId="41" xfId="0" applyFont="1" applyFill="1" applyBorder="1" applyAlignment="1">
      <alignment horizontal="left" vertical="top" wrapText="1"/>
    </xf>
    <xf numFmtId="0" fontId="17" fillId="2" borderId="42" xfId="0" applyFont="1" applyFill="1" applyBorder="1" applyAlignment="1">
      <alignment horizontal="left" vertical="top" wrapText="1"/>
    </xf>
    <xf numFmtId="0" fontId="17" fillId="2" borderId="4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top" wrapText="1"/>
    </xf>
    <xf numFmtId="0" fontId="16" fillId="10" borderId="2" xfId="0" applyFont="1" applyFill="1" applyBorder="1" applyAlignment="1">
      <alignment horizontal="center" vertical="top" wrapText="1"/>
    </xf>
    <xf numFmtId="0" fontId="16" fillId="10" borderId="3" xfId="0" applyFont="1" applyFill="1" applyBorder="1" applyAlignment="1">
      <alignment horizontal="center" vertical="top" wrapText="1"/>
    </xf>
    <xf numFmtId="0" fontId="16" fillId="10" borderId="4" xfId="0" applyFont="1" applyFill="1" applyBorder="1" applyAlignment="1">
      <alignment horizontal="center" vertical="top" wrapText="1"/>
    </xf>
    <xf numFmtId="0" fontId="11" fillId="2" borderId="58" xfId="0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2" xfId="1" xr:uid="{684B4DBA-95F7-4C3A-B987-9348899C8C31}"/>
  </cellStyles>
  <dxfs count="6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theme="0"/>
      </font>
    </dxf>
  </dxfs>
  <tableStyles count="0" defaultTableStyle="TableStyleMedium2" defaultPivotStyle="PivotStyleLight16"/>
  <colors>
    <mruColors>
      <color rgb="FFE955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Team Scorepoints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'Team Overview'!$F$8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E95557"/>
              </a:solidFill>
            </a:ln>
            <a:effectLst/>
          </c:spPr>
          <c:invertIfNegative val="0"/>
          <c:cat>
            <c:numRef>
              <c:f>'Team Overview'!$D$10:$D$29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'Team Overview'!$F$10:$F$29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3-43FF-8F89-D7BB138A1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511968"/>
        <c:axId val="482483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'Team Overview'!$D$9</c15:sqref>
                        </c15:formulaRef>
                      </c:ext>
                    </c:extLst>
                    <c:strCache>
                      <c:ptCount val="1"/>
                      <c:pt idx="0">
                        <c:v>Spieler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'Team Overview'!$D$10:$D$29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'Team Overview'!$D$10:$D$29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F3-43FF-8F89-D7BB138A16C5}"/>
                  </c:ext>
                </c:extLst>
              </c15:ser>
            </c15:filteredBarSeries>
          </c:ext>
        </c:extLst>
      </c:barChart>
      <c:catAx>
        <c:axId val="4825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483104"/>
        <c:crosses val="autoZero"/>
        <c:auto val="1"/>
        <c:lblAlgn val="ctr"/>
        <c:lblOffset val="100"/>
        <c:noMultiLvlLbl val="0"/>
      </c:catAx>
      <c:valAx>
        <c:axId val="48248310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511968"/>
        <c:crossesAt val="1"/>
        <c:crossBetween val="between"/>
        <c:majorUnit val="100"/>
        <c:min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'9'!$A$43:$A$48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'9'!$F$43:$F$48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B-4C6E-9E04-F7172DE95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'9'!$A$43:$A$48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3B-4C6E-9E04-F7172DE95E02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3B-4C6E-9E04-F7172DE95E02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'10'!$A$43:$A$48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'10'!$F$43:$F$48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E-49AC-A037-2B7FDD4BD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'10'!$A$43:$A$48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27E-49AC-A037-2B7FDD4BDC76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27E-49AC-A037-2B7FDD4BDC76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'11'!$A$43:$A$48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'11'!$F$43:$F$48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5-4312-A2D4-83FD83F63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'11'!$A$43:$A$48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1A5-4312-A2D4-83FD83F63BB0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1A5-4312-A2D4-83FD83F63BB0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'12'!$A$43:$A$48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'12'!$F$43:$F$48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4-4026-B67A-28203F40A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'12'!$A$43:$A$48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'12'!$D$43:$D$48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294-4026-B67A-28203F40AEB2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'12'!$E$43:$E$48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294-4026-B67A-28203F40AEB2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'13'!$A$43:$A$48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'13'!$F$43:$F$48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1-46B0-96FA-2549DA3D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'13'!$A$43:$A$48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'13'!$D$43:$D$48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611-46B0-96FA-2549DA3D9231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'13'!$A$43:$A$48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'13'!$E$43:$E$48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611-46B0-96FA-2549DA3D9231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'14'!$A$43:$A$48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'14'!$F$43:$F$48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6-4C56-A46E-C3B347E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'14'!$A$43:$A$48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'14'!$D$43:$D$48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E96-4C56-A46E-C3B347EFE98A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E96-4C56-A46E-C3B347EFE98A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'15'!$A$43:$A$48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'15'!$F$43:$F$48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3-4C78-B74C-0868DCF9B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'15'!$A$43:$A$48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'15'!$D$43:$D$48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D83-4C78-B74C-0868DCF9B21E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'15'!$A$43:$A$48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'15'!$E$43:$E$48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D83-4C78-B74C-0868DCF9B21E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'16'!$A$43:$A$48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'16'!$F$43:$F$48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D-49CF-9173-9761993A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'16'!$A$43:$A$48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'16'!$D$43:$D$48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9FD-49CF-9173-9761993A659E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9FD-49CF-9173-9761993A659E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'17'!$A$43:$A$48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'17'!$F$43:$F$48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7-419B-B92D-0A663F88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'17'!$A$43:$A$48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'17'!$D$43:$D$48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DE7-419B-B92D-0A663F88A38E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E7-419B-B92D-0A663F88A38E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'18'!$A$43:$A$48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'18'!$F$43:$F$48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D-4B6F-AC37-127450A2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'18'!$A$43:$A$48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'18'!$D$43:$D$48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58D-4B6F-AC37-127450A26CE4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8D-4B6F-AC37-127450A26CE4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5-418C-83CF-53A151C75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865-418C-83CF-53A151C75620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865-418C-83CF-53A151C75620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'19'!$A$43:$A$48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'19'!$F$43:$F$48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6-4AB7-8E98-192AB1EA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'19'!$A$43:$A$48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'19'!$D$43:$D$48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6D6-4AB7-8E98-192AB1EACA20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D6-4AB7-8E98-192AB1EACA20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'20'!$A$43:$A$48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'20'!$F$43:$F$48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7-4714-836A-EBBA3169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'20'!$A$43:$A$48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797-4714-836A-EBBA3169B3DF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97-4714-836A-EBBA3169B3DF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'Vorlage Spielerblatt'!$A$43:$A$48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'Vorlage Spielerblatt'!$F$43:$F$48</c:f>
              <c:numCache>
                <c:formatCode>0.00</c:formatCode>
                <c:ptCount val="6"/>
                <c:pt idx="0">
                  <c:v>3.75</c:v>
                </c:pt>
                <c:pt idx="1">
                  <c:v>4.25</c:v>
                </c:pt>
                <c:pt idx="2">
                  <c:v>3.6666666666666665</c:v>
                </c:pt>
                <c:pt idx="3">
                  <c:v>3.75</c:v>
                </c:pt>
                <c:pt idx="4">
                  <c:v>2.5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6-4E95-89DC-B5C54C513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'Vorlage Spielerblatt'!$A$43:$A$48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'Vorlage Spielerblatt'!$D$43:$D$48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26-4E95-89DC-B5C54C513F9D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'Vorlage Spielerblatt'!$A$43:$A$48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'Vorlage Spielerblatt'!$E$43:$E$48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C26-4E95-89DC-B5C54C513F9D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'2'!$A$43:$A$48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'2'!$F$43:$F$48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9-44CC-8E25-ECF67B141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B9-44CC-8E25-ECF67B1416AA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B9-44CC-8E25-ECF67B1416AA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'3'!$A$43:$A$48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'3'!$F$43:$F$48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A61-B8CB-1C87B1CC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E8-4A61-B8CB-1C87B1CCFF28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E8-4A61-B8CB-1C87B1CCFF28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'4'!$A$43:$A$48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'4'!$F$43:$F$48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6-40E9-8B94-EA4D7D5CA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596-40E9-8B94-EA4D7D5CA962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596-40E9-8B94-EA4D7D5CA962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'5'!$A$43:$A$48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'5'!$F$43:$F$48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D-42AA-8E34-32B7D0A82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'5'!$A$43:$A$48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2AD-42AA-8E34-32B7D0A82CF8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2AD-42AA-8E34-32B7D0A82CF8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'6'!$A$43:$A$48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'6'!$F$43:$F$48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5-4616-8899-72C14E9B8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'6'!$A$43:$A$48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AA5-4616-8899-72C14E9B8B78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AA5-4616-8899-72C14E9B8B78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'7'!$A$43:$A$48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'7'!$F$43:$F$48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D-48DF-98D2-0BEB1492A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'7'!$A$43:$A$48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75D-48DF-98D2-0BEB1492A7DF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75D-48DF-98D2-0BEB1492A7DF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Talent Overview (Max. =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rgbClr val="E95557"/>
              </a:solidFill>
              <a:round/>
            </a:ln>
            <a:effectLst/>
          </c:spPr>
          <c:marker>
            <c:symbol val="none"/>
          </c:marker>
          <c:cat>
            <c:strRef>
              <c:f>'8'!$A$43:$A$48</c:f>
              <c:strCache>
                <c:ptCount val="6"/>
                <c:pt idx="0">
                  <c:v>ROLLE, SOZIAL</c:v>
                </c:pt>
                <c:pt idx="1">
                  <c:v>SKILL</c:v>
                </c:pt>
                <c:pt idx="2">
                  <c:v>MOVEMENT</c:v>
                </c:pt>
                <c:pt idx="3">
                  <c:v>HOCKEY SENSE</c:v>
                </c:pt>
                <c:pt idx="4">
                  <c:v>PERSON</c:v>
                </c:pt>
                <c:pt idx="5">
                  <c:v>POWER</c:v>
                </c:pt>
              </c:strCache>
            </c:strRef>
          </c:cat>
          <c:val>
            <c:numRef>
              <c:f>'8'!$F$43:$F$48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B58-96F6-413ADEAF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22880"/>
        <c:axId val="212628888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'8'!$A$43:$A$48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'8'!$D$43:$D$48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96-4B58-96F6-413ADEAFDF67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'8'!$A$43:$A$48</c15:sqref>
                        </c15:formulaRef>
                      </c:ext>
                    </c:extLst>
                    <c:strCache>
                      <c:ptCount val="6"/>
                      <c:pt idx="0">
                        <c:v>ROLLE, SOZIAL</c:v>
                      </c:pt>
                      <c:pt idx="1">
                        <c:v>SKILL</c:v>
                      </c:pt>
                      <c:pt idx="2">
                        <c:v>MOVEMENT</c:v>
                      </c:pt>
                      <c:pt idx="3">
                        <c:v>HOCKEY SENSE</c:v>
                      </c:pt>
                      <c:pt idx="4">
                        <c:v>PERSON</c:v>
                      </c:pt>
                      <c:pt idx="5">
                        <c:v>POWER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'8'!$E$43:$E$48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96-4B58-96F6-413ADEAFDF67}"/>
                  </c:ext>
                </c:extLst>
              </c15:ser>
            </c15:filteredRadarSeries>
          </c:ext>
        </c:extLst>
      </c:radarChart>
      <c:catAx>
        <c:axId val="16182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288880"/>
        <c:crosses val="autoZero"/>
        <c:auto val="1"/>
        <c:lblAlgn val="ctr"/>
        <c:lblOffset val="100"/>
        <c:noMultiLvlLbl val="0"/>
      </c:catAx>
      <c:valAx>
        <c:axId val="2126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/>
      </a:pPr>
      <a:endParaRPr lang="de-DE"/>
    </a:p>
  </c:txPr>
  <c:printSettings>
    <c:headerFooter>
      <c:oddHeader>&amp;LAssessment Table&amp;ZTalent Improve
Swiss Streethockey
&amp;"-,Fett"TISS
&amp;R&amp;I</c:oddHeader>
    </c:headerFooter>
    <c:pageMargins b="0.78740157499999996" l="0.7" r="0.7" t="0.78740157499999996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26276</xdr:colOff>
      <xdr:row>0</xdr:row>
      <xdr:rowOff>35719</xdr:rowOff>
    </xdr:from>
    <xdr:to>
      <xdr:col>5</xdr:col>
      <xdr:colOff>755430</xdr:colOff>
      <xdr:row>4</xdr:row>
      <xdr:rowOff>422672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AE7C1A-65D3-49E3-A4D7-BC4FA50FF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800E6EE-D497-4849-8618-1BDB45CCE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B76C18C0-5193-4CF4-9846-FA7E79647ED6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994C7A-4AC3-48C1-9ABF-A8A0B6E91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FE636F88-1158-4B31-BEAC-19592165D5B2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661BB5-7FCD-47F3-98D3-DE5D6BF36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B2B9884C-2E72-4D72-89C6-C53DDF2FB4D3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90E36B-BAA1-41CF-92B9-4F2BFA644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944215AF-651A-434C-AF6D-7B6D889D1F23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C997FBD-B851-4042-BECD-025D05057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09193C26-2152-4C98-940C-4C4B40911E2F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846FF6-BE20-443A-ADEE-2BD04881F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63A02621-461C-43CD-957D-B3C9564803DC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D52B08C-8992-4EDD-BA1A-6DFFD04D5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F87CD378-F5F8-43BA-AEBE-7A80088764C3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AD58CD-BE0B-41FD-B9D8-4C46A134C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BF33B4D1-1DE1-4C1D-B10C-176015903218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E1E804-790F-4FE5-B5A6-AED18CEBD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1B1CF1F0-8C89-445E-89B8-731731942E12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D1F4504-3119-4DF0-A35C-8291A765A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946B957F-1AD5-45A7-89C4-197A4B2DDBFB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9E36D0-19A9-4568-89AD-572C54C26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06C8D347-6F1B-404F-8C2E-126340FE9BB6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AAEF280-0352-4CE9-9BA4-989901724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86A8649F-FD45-4954-BB38-2CEE2680CF68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34AA2AC-EC1B-40E0-896F-C58EADEEB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E9E619C-2D62-46BC-8611-306714C181CA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399D27B-EECE-4D8E-B33E-47987018CA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12" name="Pfeil: nach unten 11">
          <a:extLst>
            <a:ext uri="{FF2B5EF4-FFF2-40B4-BE49-F238E27FC236}">
              <a16:creationId xmlns:a16="http://schemas.microsoft.com/office/drawing/2014/main" id="{27B1903C-D952-43BB-864C-F9414BE3F3E8}"/>
            </a:ext>
          </a:extLst>
        </xdr:cNvPr>
        <xdr:cNvSpPr/>
      </xdr:nvSpPr>
      <xdr:spPr>
        <a:xfrm>
          <a:off x="5446102" y="2447192"/>
          <a:ext cx="400050" cy="203689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CD0F39-0F67-4EC9-8EB9-1D3A68B4A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0AE5E37-58AA-445D-B2FA-C50BD98A83A5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28579B0-D741-43EB-AC8B-5C88E5BCD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8663934C-73D6-49EB-85E0-2EC9BF6FCADC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DE514A-5A80-4483-AB2D-E4F91D2FC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8ACACD3F-F884-4DBD-8C4D-E158BA776AE7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3C9349-D5A7-45CA-AAD9-15FD13577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24A86EE3-44D6-4569-99B3-F0241723312D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AAC234B-DAA2-46AA-8221-263E2EEC8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8530BDF2-78AE-46E1-B049-FAE950DD1D64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0468B1-B207-44AF-B5D1-459FAA361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D0C8A6BD-EA75-43C6-AE41-020B004136D3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19051</xdr:rowOff>
    </xdr:from>
    <xdr:to>
      <xdr:col>10</xdr:col>
      <xdr:colOff>742294</xdr:colOff>
      <xdr:row>12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D6875D-45CC-4561-AEDC-B60FC7430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11</xdr:row>
      <xdr:rowOff>146538</xdr:rowOff>
    </xdr:from>
    <xdr:to>
      <xdr:col>10</xdr:col>
      <xdr:colOff>600075</xdr:colOff>
      <xdr:row>12</xdr:row>
      <xdr:rowOff>152400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7FBA8C56-5E66-4C59-9C9C-9BDB31669200}"/>
            </a:ext>
          </a:extLst>
        </xdr:cNvPr>
        <xdr:cNvSpPr/>
      </xdr:nvSpPr>
      <xdr:spPr>
        <a:xfrm>
          <a:off x="5438775" y="2461113"/>
          <a:ext cx="400050" cy="205887"/>
        </a:xfrm>
        <a:prstGeom prst="downArrow">
          <a:avLst/>
        </a:prstGeom>
        <a:solidFill>
          <a:srgbClr val="E95557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5C660B-06E5-4CA1-8F87-3989A5435784}" name="Tabelle4" displayName="Tabelle4" ref="A6:A12" totalsRowShown="0" headerRowDxfId="0">
  <tableColumns count="1">
    <tableColumn id="1" xr3:uid="{50AB744A-DE11-4737-88A9-6E58F1E04120}" name="Posi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61C1-4A43-4555-A739-097F52CF5148}">
  <sheetPr codeName="Tabelle1">
    <tabColor theme="9"/>
  </sheetPr>
  <dimension ref="A2:N76"/>
  <sheetViews>
    <sheetView showGridLines="0" view="pageLayout" topLeftCell="A47" zoomScale="145" zoomScaleNormal="100" zoomScalePageLayoutView="145" workbookViewId="0">
      <selection activeCell="B77" sqref="B77"/>
    </sheetView>
  </sheetViews>
  <sheetFormatPr baseColWidth="10" defaultColWidth="11.42578125" defaultRowHeight="15" x14ac:dyDescent="0.25"/>
  <cols>
    <col min="1" max="1" width="3.5703125" customWidth="1"/>
    <col min="2" max="2" width="7.28515625" customWidth="1"/>
    <col min="3" max="3" width="7.140625" bestFit="1" customWidth="1"/>
    <col min="4" max="4" width="6.5703125" customWidth="1"/>
    <col min="5" max="5" width="5.140625" customWidth="1"/>
    <col min="6" max="6" width="7.42578125" customWidth="1"/>
    <col min="7" max="7" width="7" customWidth="1"/>
    <col min="8" max="14" width="5" customWidth="1"/>
  </cols>
  <sheetData>
    <row r="2" spans="1:14" ht="19.5" customHeight="1" x14ac:dyDescent="0.25">
      <c r="A2" s="141" t="s">
        <v>0</v>
      </c>
      <c r="B2" s="141"/>
      <c r="C2" s="141"/>
      <c r="D2" s="141"/>
      <c r="E2" s="141"/>
      <c r="F2" s="141"/>
    </row>
    <row r="3" spans="1:14" x14ac:dyDescent="0.25">
      <c r="A3" s="141"/>
      <c r="B3" s="141"/>
      <c r="C3" s="141"/>
      <c r="D3" s="141"/>
      <c r="E3" s="141"/>
      <c r="F3" s="141"/>
    </row>
    <row r="4" spans="1:14" ht="17.25" customHeight="1" x14ac:dyDescent="0.25">
      <c r="A4" s="141"/>
      <c r="B4" s="141"/>
      <c r="C4" s="141"/>
      <c r="D4" s="141"/>
      <c r="E4" s="141"/>
      <c r="F4" s="141"/>
    </row>
    <row r="5" spans="1:14" ht="15.75" thickBot="1" x14ac:dyDescent="0.3"/>
    <row r="6" spans="1:14" ht="19.5" customHeight="1" thickBot="1" x14ac:dyDescent="0.3">
      <c r="A6" s="183" t="s">
        <v>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48.75" customHeight="1" thickBot="1" x14ac:dyDescent="0.3">
      <c r="A7" s="181"/>
      <c r="B7" s="181"/>
      <c r="C7" s="4"/>
      <c r="D7" s="181"/>
      <c r="E7" s="181"/>
      <c r="F7" s="181"/>
      <c r="G7" s="181"/>
      <c r="H7" s="182" t="s">
        <v>2</v>
      </c>
      <c r="I7" s="182"/>
      <c r="J7" s="182"/>
      <c r="K7" s="182"/>
      <c r="L7" s="182"/>
      <c r="M7" s="182"/>
      <c r="N7" s="182"/>
    </row>
    <row r="8" spans="1:14" ht="42.75" customHeight="1" thickBot="1" x14ac:dyDescent="0.3">
      <c r="A8" s="177" t="s">
        <v>3</v>
      </c>
      <c r="B8" s="177"/>
      <c r="C8" s="65" t="s">
        <v>4</v>
      </c>
      <c r="D8" s="177" t="s">
        <v>5</v>
      </c>
      <c r="E8" s="177"/>
      <c r="F8" s="177" t="s">
        <v>6</v>
      </c>
      <c r="G8" s="177"/>
      <c r="H8" s="178" t="s">
        <v>7</v>
      </c>
      <c r="I8" s="178"/>
      <c r="J8" s="178"/>
      <c r="K8" s="178"/>
      <c r="L8" s="178"/>
      <c r="M8" s="178"/>
      <c r="N8" s="178"/>
    </row>
    <row r="9" spans="1:14" ht="29.25" customHeight="1" thickBot="1" x14ac:dyDescent="0.3">
      <c r="A9" s="179">
        <v>1</v>
      </c>
      <c r="B9" s="179"/>
      <c r="C9" s="2" t="s">
        <v>8</v>
      </c>
      <c r="D9" s="179" t="s">
        <v>9</v>
      </c>
      <c r="E9" s="179"/>
      <c r="F9" s="179" t="s">
        <v>10</v>
      </c>
      <c r="G9" s="179"/>
      <c r="H9" s="180" t="s">
        <v>11</v>
      </c>
      <c r="I9" s="180"/>
      <c r="J9" s="180"/>
      <c r="K9" s="180"/>
      <c r="L9" s="180"/>
      <c r="M9" s="180"/>
      <c r="N9" s="180"/>
    </row>
    <row r="10" spans="1:14" ht="38.25" customHeight="1" thickBot="1" x14ac:dyDescent="0.3">
      <c r="A10" s="177">
        <v>2</v>
      </c>
      <c r="B10" s="177"/>
      <c r="C10" s="3" t="s">
        <v>12</v>
      </c>
      <c r="D10" s="177" t="s">
        <v>13</v>
      </c>
      <c r="E10" s="177"/>
      <c r="F10" s="177" t="s">
        <v>14</v>
      </c>
      <c r="G10" s="177"/>
      <c r="H10" s="178" t="s">
        <v>15</v>
      </c>
      <c r="I10" s="178"/>
      <c r="J10" s="178"/>
      <c r="K10" s="178"/>
      <c r="L10" s="178"/>
      <c r="M10" s="178"/>
      <c r="N10" s="178"/>
    </row>
    <row r="11" spans="1:14" ht="36.75" customHeight="1" thickBot="1" x14ac:dyDescent="0.3">
      <c r="A11" s="179">
        <v>3</v>
      </c>
      <c r="B11" s="179"/>
      <c r="C11" s="2">
        <v>0</v>
      </c>
      <c r="D11" s="179" t="s">
        <v>16</v>
      </c>
      <c r="E11" s="179"/>
      <c r="F11" s="179" t="s">
        <v>17</v>
      </c>
      <c r="G11" s="179"/>
      <c r="H11" s="180" t="s">
        <v>18</v>
      </c>
      <c r="I11" s="180"/>
      <c r="J11" s="180"/>
      <c r="K11" s="180"/>
      <c r="L11" s="180"/>
      <c r="M11" s="180"/>
      <c r="N11" s="180"/>
    </row>
    <row r="12" spans="1:14" ht="36.75" customHeight="1" thickBot="1" x14ac:dyDescent="0.3">
      <c r="A12" s="177">
        <v>4</v>
      </c>
      <c r="B12" s="177"/>
      <c r="C12" s="3" t="s">
        <v>19</v>
      </c>
      <c r="D12" s="177" t="s">
        <v>20</v>
      </c>
      <c r="E12" s="177"/>
      <c r="F12" s="177" t="s">
        <v>21</v>
      </c>
      <c r="G12" s="177"/>
      <c r="H12" s="178" t="s">
        <v>22</v>
      </c>
      <c r="I12" s="178"/>
      <c r="J12" s="178"/>
      <c r="K12" s="178"/>
      <c r="L12" s="178"/>
      <c r="M12" s="178"/>
      <c r="N12" s="178"/>
    </row>
    <row r="13" spans="1:14" ht="43.5" customHeight="1" thickBot="1" x14ac:dyDescent="0.3">
      <c r="A13" s="179">
        <v>5</v>
      </c>
      <c r="B13" s="179"/>
      <c r="C13" s="2" t="s">
        <v>23</v>
      </c>
      <c r="D13" s="179" t="s">
        <v>24</v>
      </c>
      <c r="E13" s="179"/>
      <c r="F13" s="179" t="s">
        <v>25</v>
      </c>
      <c r="G13" s="179"/>
      <c r="H13" s="180" t="s">
        <v>26</v>
      </c>
      <c r="I13" s="180"/>
      <c r="J13" s="180"/>
      <c r="K13" s="180"/>
      <c r="L13" s="180"/>
      <c r="M13" s="180"/>
      <c r="N13" s="180"/>
    </row>
    <row r="14" spans="1:14" ht="15.75" thickBot="1" x14ac:dyDescent="0.3"/>
    <row r="15" spans="1:14" ht="16.5" thickBot="1" x14ac:dyDescent="0.3">
      <c r="A15" s="174" t="s">
        <v>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7" spans="1:14" x14ac:dyDescent="0.25">
      <c r="A17" s="141" t="s">
        <v>27</v>
      </c>
      <c r="B17" s="141"/>
      <c r="C17" s="141"/>
      <c r="D17" s="141"/>
      <c r="E17" s="141"/>
      <c r="F17" s="141"/>
    </row>
    <row r="18" spans="1:14" x14ac:dyDescent="0.25">
      <c r="A18" s="141"/>
      <c r="B18" s="141"/>
      <c r="C18" s="141"/>
      <c r="D18" s="141"/>
      <c r="E18" s="141"/>
      <c r="F18" s="141"/>
    </row>
    <row r="19" spans="1:14" ht="15" customHeight="1" x14ac:dyDescent="0.25">
      <c r="A19" s="141"/>
      <c r="B19" s="141"/>
      <c r="C19" s="141"/>
      <c r="D19" s="141"/>
      <c r="E19" s="141"/>
      <c r="F19" s="141"/>
    </row>
    <row r="20" spans="1:14" ht="15.75" thickBot="1" x14ac:dyDescent="0.3"/>
    <row r="21" spans="1:14" ht="19.5" thickBot="1" x14ac:dyDescent="0.3">
      <c r="A21" s="142" t="s">
        <v>28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</row>
    <row r="22" spans="1:14" ht="15.75" thickBot="1" x14ac:dyDescent="0.3"/>
    <row r="23" spans="1:14" ht="15.75" thickBot="1" x14ac:dyDescent="0.3">
      <c r="A23" s="66" t="s">
        <v>29</v>
      </c>
      <c r="B23" s="67"/>
      <c r="C23" s="68"/>
      <c r="D23" s="170" t="s">
        <v>30</v>
      </c>
      <c r="E23" s="170"/>
      <c r="F23" s="170"/>
      <c r="G23" s="169" t="s">
        <v>31</v>
      </c>
      <c r="H23" s="170"/>
      <c r="I23" s="170"/>
      <c r="J23" s="170"/>
      <c r="K23" s="170"/>
      <c r="L23" s="171"/>
    </row>
    <row r="24" spans="1:14" ht="24" customHeight="1" x14ac:dyDescent="0.25">
      <c r="A24" s="124" t="s">
        <v>32</v>
      </c>
      <c r="B24" s="125"/>
      <c r="C24" s="126"/>
      <c r="D24" s="110" t="s">
        <v>33</v>
      </c>
      <c r="E24" s="110"/>
      <c r="F24" s="110"/>
      <c r="G24" s="109" t="s">
        <v>34</v>
      </c>
      <c r="H24" s="130"/>
      <c r="I24" s="130"/>
      <c r="J24" s="130"/>
      <c r="K24" s="130"/>
      <c r="L24" s="131"/>
    </row>
    <row r="25" spans="1:14" ht="15.75" thickBot="1" x14ac:dyDescent="0.3">
      <c r="A25" s="127"/>
      <c r="B25" s="128"/>
      <c r="C25" s="129"/>
      <c r="D25" s="172" t="s">
        <v>35</v>
      </c>
      <c r="E25" s="173"/>
      <c r="F25" s="173"/>
      <c r="G25" s="96" t="s">
        <v>36</v>
      </c>
      <c r="H25" s="95"/>
      <c r="I25" s="95"/>
      <c r="J25" s="95"/>
      <c r="K25" s="95"/>
      <c r="L25" s="133"/>
    </row>
    <row r="26" spans="1:14" ht="15.75" thickBot="1" x14ac:dyDescent="0.3">
      <c r="A26" s="69" t="s">
        <v>37</v>
      </c>
      <c r="B26" s="70"/>
      <c r="C26" s="71"/>
      <c r="D26" s="166" t="s">
        <v>30</v>
      </c>
      <c r="E26" s="166"/>
      <c r="F26" s="166"/>
      <c r="G26" s="167" t="s">
        <v>31</v>
      </c>
      <c r="H26" s="166"/>
      <c r="I26" s="166"/>
      <c r="J26" s="166"/>
      <c r="K26" s="166"/>
      <c r="L26" s="168"/>
    </row>
    <row r="27" spans="1:14" ht="29.25" customHeight="1" x14ac:dyDescent="0.25">
      <c r="A27" s="151" t="s">
        <v>38</v>
      </c>
      <c r="B27" s="152"/>
      <c r="C27" s="153"/>
      <c r="D27" s="145" t="s">
        <v>39</v>
      </c>
      <c r="E27" s="110"/>
      <c r="F27" s="110"/>
      <c r="G27" s="109" t="s">
        <v>40</v>
      </c>
      <c r="H27" s="109"/>
      <c r="I27" s="109"/>
      <c r="J27" s="109"/>
      <c r="K27" s="109"/>
      <c r="L27" s="134"/>
    </row>
    <row r="28" spans="1:14" ht="35.25" customHeight="1" x14ac:dyDescent="0.25">
      <c r="A28" s="151"/>
      <c r="B28" s="152"/>
      <c r="C28" s="153"/>
      <c r="D28" s="137" t="s">
        <v>41</v>
      </c>
      <c r="E28" s="112"/>
      <c r="F28" s="112"/>
      <c r="G28" s="92" t="s">
        <v>42</v>
      </c>
      <c r="H28" s="92"/>
      <c r="I28" s="92"/>
      <c r="J28" s="92"/>
      <c r="K28" s="92"/>
      <c r="L28" s="93"/>
    </row>
    <row r="29" spans="1:14" ht="29.25" customHeight="1" x14ac:dyDescent="0.25">
      <c r="A29" s="151"/>
      <c r="B29" s="152"/>
      <c r="C29" s="153"/>
      <c r="D29" s="90" t="s">
        <v>43</v>
      </c>
      <c r="E29" s="138"/>
      <c r="F29" s="138"/>
      <c r="G29" s="92" t="s">
        <v>44</v>
      </c>
      <c r="H29" s="92"/>
      <c r="I29" s="92"/>
      <c r="J29" s="92"/>
      <c r="K29" s="92"/>
      <c r="L29" s="93"/>
    </row>
    <row r="30" spans="1:14" ht="30" customHeight="1" x14ac:dyDescent="0.25">
      <c r="A30" s="154"/>
      <c r="B30" s="155"/>
      <c r="C30" s="156"/>
      <c r="D30" s="146" t="s">
        <v>45</v>
      </c>
      <c r="E30" s="147"/>
      <c r="F30" s="147"/>
      <c r="G30" s="74" t="s">
        <v>46</v>
      </c>
      <c r="H30" s="74"/>
      <c r="I30" s="74"/>
      <c r="J30" s="74"/>
      <c r="K30" s="74"/>
      <c r="L30" s="123"/>
    </row>
    <row r="31" spans="1:14" x14ac:dyDescent="0.25">
      <c r="A31" s="148" t="s">
        <v>47</v>
      </c>
      <c r="B31" s="149"/>
      <c r="C31" s="150"/>
      <c r="D31" s="135" t="s">
        <v>48</v>
      </c>
      <c r="E31" s="136"/>
      <c r="F31" s="136"/>
      <c r="G31" s="88" t="s">
        <v>49</v>
      </c>
      <c r="H31" s="88"/>
      <c r="I31" s="88"/>
      <c r="J31" s="88"/>
      <c r="K31" s="88"/>
      <c r="L31" s="89"/>
    </row>
    <row r="32" spans="1:14" x14ac:dyDescent="0.25">
      <c r="A32" s="151"/>
      <c r="B32" s="152"/>
      <c r="C32" s="153"/>
      <c r="D32" s="137" t="s">
        <v>50</v>
      </c>
      <c r="E32" s="138"/>
      <c r="F32" s="138"/>
      <c r="G32" s="92" t="s">
        <v>51</v>
      </c>
      <c r="H32" s="92"/>
      <c r="I32" s="92"/>
      <c r="J32" s="92"/>
      <c r="K32" s="92"/>
      <c r="L32" s="93"/>
    </row>
    <row r="33" spans="1:12" x14ac:dyDescent="0.25">
      <c r="A33" s="154"/>
      <c r="B33" s="155"/>
      <c r="C33" s="156"/>
      <c r="D33" s="146" t="s">
        <v>52</v>
      </c>
      <c r="E33" s="147"/>
      <c r="F33" s="147"/>
      <c r="G33" s="74" t="s">
        <v>53</v>
      </c>
      <c r="H33" s="74"/>
      <c r="I33" s="74"/>
      <c r="J33" s="74"/>
      <c r="K33" s="74"/>
      <c r="L33" s="123"/>
    </row>
    <row r="34" spans="1:12" ht="25.5" customHeight="1" x14ac:dyDescent="0.25">
      <c r="A34" s="157" t="s">
        <v>54</v>
      </c>
      <c r="B34" s="158"/>
      <c r="C34" s="159"/>
      <c r="D34" s="135" t="s">
        <v>55</v>
      </c>
      <c r="E34" s="136"/>
      <c r="F34" s="136"/>
      <c r="G34" s="88" t="s">
        <v>56</v>
      </c>
      <c r="H34" s="88"/>
      <c r="I34" s="88"/>
      <c r="J34" s="88"/>
      <c r="K34" s="88"/>
      <c r="L34" s="89"/>
    </row>
    <row r="35" spans="1:12" x14ac:dyDescent="0.25">
      <c r="A35" s="160"/>
      <c r="B35" s="161"/>
      <c r="C35" s="162"/>
      <c r="D35" s="137" t="s">
        <v>57</v>
      </c>
      <c r="E35" s="138"/>
      <c r="F35" s="138"/>
      <c r="G35" s="92" t="s">
        <v>58</v>
      </c>
      <c r="H35" s="92"/>
      <c r="I35" s="92"/>
      <c r="J35" s="92"/>
      <c r="K35" s="92"/>
      <c r="L35" s="93"/>
    </row>
    <row r="36" spans="1:12" x14ac:dyDescent="0.25">
      <c r="A36" s="160"/>
      <c r="B36" s="161"/>
      <c r="C36" s="162"/>
      <c r="D36" s="137" t="s">
        <v>59</v>
      </c>
      <c r="E36" s="138"/>
      <c r="F36" s="138"/>
      <c r="G36" s="92" t="s">
        <v>60</v>
      </c>
      <c r="H36" s="92"/>
      <c r="I36" s="92"/>
      <c r="J36" s="92"/>
      <c r="K36" s="92"/>
      <c r="L36" s="93"/>
    </row>
    <row r="37" spans="1:12" ht="15.75" thickBot="1" x14ac:dyDescent="0.3">
      <c r="A37" s="163"/>
      <c r="B37" s="164"/>
      <c r="C37" s="165"/>
      <c r="D37" s="139" t="s">
        <v>61</v>
      </c>
      <c r="E37" s="140"/>
      <c r="F37" s="140"/>
      <c r="G37" s="96" t="s">
        <v>62</v>
      </c>
      <c r="H37" s="96"/>
      <c r="I37" s="96"/>
      <c r="J37" s="96"/>
      <c r="K37" s="96"/>
      <c r="L37" s="97"/>
    </row>
    <row r="38" spans="1:12" ht="15.75" thickBot="1" x14ac:dyDescent="0.3">
      <c r="A38" s="98" t="s">
        <v>63</v>
      </c>
      <c r="B38" s="99"/>
      <c r="C38" s="100"/>
      <c r="D38" s="103" t="s">
        <v>30</v>
      </c>
      <c r="E38" s="103"/>
      <c r="F38" s="103"/>
      <c r="G38" s="102" t="s">
        <v>31</v>
      </c>
      <c r="H38" s="103"/>
      <c r="I38" s="103"/>
      <c r="J38" s="103"/>
      <c r="K38" s="103"/>
      <c r="L38" s="104"/>
    </row>
    <row r="39" spans="1:12" ht="23.25" customHeight="1" x14ac:dyDescent="0.25">
      <c r="A39" s="80" t="s">
        <v>64</v>
      </c>
      <c r="B39" s="81"/>
      <c r="C39" s="82"/>
      <c r="D39" s="145" t="s">
        <v>65</v>
      </c>
      <c r="E39" s="110"/>
      <c r="F39" s="110"/>
      <c r="G39" s="109" t="s">
        <v>66</v>
      </c>
      <c r="H39" s="110"/>
      <c r="I39" s="110"/>
      <c r="J39" s="110"/>
      <c r="K39" s="110"/>
      <c r="L39" s="111"/>
    </row>
    <row r="40" spans="1:12" ht="23.25" customHeight="1" x14ac:dyDescent="0.25">
      <c r="A40" s="80"/>
      <c r="B40" s="81"/>
      <c r="C40" s="82"/>
      <c r="D40" s="137" t="s">
        <v>67</v>
      </c>
      <c r="E40" s="138"/>
      <c r="F40" s="138"/>
      <c r="G40" s="92" t="s">
        <v>68</v>
      </c>
      <c r="H40" s="112"/>
      <c r="I40" s="112"/>
      <c r="J40" s="112"/>
      <c r="K40" s="112"/>
      <c r="L40" s="113"/>
    </row>
    <row r="41" spans="1:12" ht="28.5" customHeight="1" x14ac:dyDescent="0.25">
      <c r="A41" s="80"/>
      <c r="B41" s="81"/>
      <c r="C41" s="82"/>
      <c r="D41" s="90" t="s">
        <v>69</v>
      </c>
      <c r="E41" s="138"/>
      <c r="F41" s="138"/>
      <c r="G41" s="92" t="s">
        <v>70</v>
      </c>
      <c r="H41" s="92"/>
      <c r="I41" s="92"/>
      <c r="J41" s="92"/>
      <c r="K41" s="92"/>
      <c r="L41" s="93"/>
    </row>
    <row r="42" spans="1:12" ht="29.25" customHeight="1" x14ac:dyDescent="0.25">
      <c r="A42" s="105"/>
      <c r="B42" s="106"/>
      <c r="C42" s="107"/>
      <c r="D42" s="146" t="s">
        <v>71</v>
      </c>
      <c r="E42" s="147"/>
      <c r="F42" s="147"/>
      <c r="G42" s="74" t="s">
        <v>72</v>
      </c>
      <c r="H42" s="75"/>
      <c r="I42" s="75"/>
      <c r="J42" s="75"/>
      <c r="K42" s="75"/>
      <c r="L42" s="76"/>
    </row>
    <row r="43" spans="1:12" ht="27.75" customHeight="1" x14ac:dyDescent="0.25">
      <c r="A43" s="77" t="s">
        <v>73</v>
      </c>
      <c r="B43" s="78"/>
      <c r="C43" s="79"/>
      <c r="D43" s="135" t="s">
        <v>74</v>
      </c>
      <c r="E43" s="136"/>
      <c r="F43" s="136"/>
      <c r="G43" s="88" t="s">
        <v>75</v>
      </c>
      <c r="H43" s="88"/>
      <c r="I43" s="88"/>
      <c r="J43" s="88"/>
      <c r="K43" s="88"/>
      <c r="L43" s="89"/>
    </row>
    <row r="44" spans="1:12" x14ac:dyDescent="0.25">
      <c r="A44" s="80"/>
      <c r="B44" s="81"/>
      <c r="C44" s="82"/>
      <c r="D44" s="137" t="s">
        <v>76</v>
      </c>
      <c r="E44" s="138"/>
      <c r="F44" s="138"/>
      <c r="G44" s="92" t="s">
        <v>77</v>
      </c>
      <c r="H44" s="92"/>
      <c r="I44" s="92"/>
      <c r="J44" s="92"/>
      <c r="K44" s="92"/>
      <c r="L44" s="93"/>
    </row>
    <row r="45" spans="1:12" ht="27" customHeight="1" thickBot="1" x14ac:dyDescent="0.3">
      <c r="A45" s="83"/>
      <c r="B45" s="84"/>
      <c r="C45" s="85"/>
      <c r="D45" s="139" t="s">
        <v>78</v>
      </c>
      <c r="E45" s="140"/>
      <c r="F45" s="140"/>
      <c r="G45" s="96" t="s">
        <v>79</v>
      </c>
      <c r="H45" s="96"/>
      <c r="I45" s="96"/>
      <c r="J45" s="96"/>
      <c r="K45" s="96"/>
      <c r="L45" s="97"/>
    </row>
    <row r="48" spans="1:12" x14ac:dyDescent="0.25">
      <c r="A48" s="141" t="s">
        <v>80</v>
      </c>
      <c r="B48" s="141"/>
      <c r="C48" s="141"/>
      <c r="D48" s="141"/>
      <c r="E48" s="141"/>
      <c r="F48" s="141"/>
    </row>
    <row r="49" spans="1:14" x14ac:dyDescent="0.25">
      <c r="A49" s="141"/>
      <c r="B49" s="141"/>
      <c r="C49" s="141"/>
      <c r="D49" s="141"/>
      <c r="E49" s="141"/>
      <c r="F49" s="141"/>
    </row>
    <row r="50" spans="1:14" x14ac:dyDescent="0.25">
      <c r="A50" s="141"/>
      <c r="B50" s="141"/>
      <c r="C50" s="141"/>
      <c r="D50" s="141"/>
      <c r="E50" s="141"/>
      <c r="F50" s="141"/>
    </row>
    <row r="51" spans="1:14" ht="15.75" thickBot="1" x14ac:dyDescent="0.3"/>
    <row r="52" spans="1:14" ht="19.5" thickBot="1" x14ac:dyDescent="0.3">
      <c r="A52" s="142" t="s">
        <v>81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4"/>
    </row>
    <row r="53" spans="1:14" ht="15.75" thickBot="1" x14ac:dyDescent="0.3"/>
    <row r="54" spans="1:14" ht="15.75" thickBot="1" x14ac:dyDescent="0.3">
      <c r="A54" s="66" t="s">
        <v>29</v>
      </c>
      <c r="B54" s="67"/>
      <c r="C54" s="68"/>
      <c r="D54" s="66" t="s">
        <v>30</v>
      </c>
      <c r="E54" s="67"/>
      <c r="F54" s="68"/>
      <c r="G54" s="66" t="s">
        <v>31</v>
      </c>
      <c r="H54" s="67"/>
      <c r="I54" s="68"/>
      <c r="J54" s="66"/>
      <c r="K54" s="67"/>
      <c r="L54" s="68"/>
    </row>
    <row r="55" spans="1:14" ht="24.75" customHeight="1" x14ac:dyDescent="0.25">
      <c r="A55" s="124" t="s">
        <v>32</v>
      </c>
      <c r="B55" s="125"/>
      <c r="C55" s="126"/>
      <c r="D55" s="109" t="s">
        <v>33</v>
      </c>
      <c r="E55" s="109"/>
      <c r="F55" s="109"/>
      <c r="G55" s="109" t="s">
        <v>34</v>
      </c>
      <c r="H55" s="130"/>
      <c r="I55" s="130"/>
      <c r="J55" s="130"/>
      <c r="K55" s="130"/>
      <c r="L55" s="131"/>
    </row>
    <row r="56" spans="1:14" ht="15.75" thickBot="1" x14ac:dyDescent="0.3">
      <c r="A56" s="127"/>
      <c r="B56" s="128"/>
      <c r="C56" s="129"/>
      <c r="D56" s="96" t="s">
        <v>35</v>
      </c>
      <c r="E56" s="132"/>
      <c r="F56" s="132"/>
      <c r="G56" s="96" t="s">
        <v>82</v>
      </c>
      <c r="H56" s="95"/>
      <c r="I56" s="95"/>
      <c r="J56" s="95"/>
      <c r="K56" s="95"/>
      <c r="L56" s="133"/>
    </row>
    <row r="57" spans="1:14" ht="15.75" customHeight="1" thickBot="1" x14ac:dyDescent="0.3">
      <c r="A57" s="69" t="s">
        <v>37</v>
      </c>
      <c r="B57" s="70"/>
      <c r="C57" s="71"/>
      <c r="D57" s="69" t="s">
        <v>30</v>
      </c>
      <c r="E57" s="70"/>
      <c r="F57" s="71"/>
      <c r="G57" s="69" t="s">
        <v>31</v>
      </c>
      <c r="H57" s="70"/>
      <c r="I57" s="71"/>
      <c r="J57" s="69"/>
      <c r="K57" s="70"/>
      <c r="L57" s="71"/>
    </row>
    <row r="58" spans="1:14" ht="23.25" customHeight="1" x14ac:dyDescent="0.25">
      <c r="A58" s="114" t="s">
        <v>38</v>
      </c>
      <c r="B58" s="115"/>
      <c r="C58" s="116"/>
      <c r="D58" s="108" t="s">
        <v>83</v>
      </c>
      <c r="E58" s="109"/>
      <c r="F58" s="109"/>
      <c r="G58" s="109" t="s">
        <v>84</v>
      </c>
      <c r="H58" s="109"/>
      <c r="I58" s="109"/>
      <c r="J58" s="109"/>
      <c r="K58" s="109"/>
      <c r="L58" s="134"/>
    </row>
    <row r="59" spans="1:14" ht="18.75" customHeight="1" x14ac:dyDescent="0.25">
      <c r="A59" s="117"/>
      <c r="B59" s="118"/>
      <c r="C59" s="119"/>
      <c r="D59" s="90" t="s">
        <v>85</v>
      </c>
      <c r="E59" s="92"/>
      <c r="F59" s="92"/>
      <c r="G59" s="92" t="s">
        <v>86</v>
      </c>
      <c r="H59" s="92"/>
      <c r="I59" s="92"/>
      <c r="J59" s="92"/>
      <c r="K59" s="92"/>
      <c r="L59" s="93"/>
    </row>
    <row r="60" spans="1:14" ht="25.5" customHeight="1" x14ac:dyDescent="0.25">
      <c r="A60" s="117"/>
      <c r="B60" s="118"/>
      <c r="C60" s="119"/>
      <c r="D60" s="90" t="s">
        <v>87</v>
      </c>
      <c r="E60" s="91"/>
      <c r="F60" s="91"/>
      <c r="G60" s="92" t="s">
        <v>88</v>
      </c>
      <c r="H60" s="92"/>
      <c r="I60" s="92"/>
      <c r="J60" s="92"/>
      <c r="K60" s="92"/>
      <c r="L60" s="93"/>
    </row>
    <row r="61" spans="1:14" ht="37.5" customHeight="1" thickBot="1" x14ac:dyDescent="0.3">
      <c r="A61" s="120"/>
      <c r="B61" s="121"/>
      <c r="C61" s="122"/>
      <c r="D61" s="72" t="s">
        <v>89</v>
      </c>
      <c r="E61" s="73"/>
      <c r="F61" s="73"/>
      <c r="G61" s="74" t="s">
        <v>90</v>
      </c>
      <c r="H61" s="74"/>
      <c r="I61" s="74"/>
      <c r="J61" s="74"/>
      <c r="K61" s="74"/>
      <c r="L61" s="123"/>
    </row>
    <row r="62" spans="1:14" ht="24.75" customHeight="1" x14ac:dyDescent="0.25">
      <c r="A62" s="114" t="s">
        <v>47</v>
      </c>
      <c r="B62" s="115"/>
      <c r="C62" s="116"/>
      <c r="D62" s="86" t="s">
        <v>91</v>
      </c>
      <c r="E62" s="87"/>
      <c r="F62" s="87"/>
      <c r="G62" s="88" t="s">
        <v>92</v>
      </c>
      <c r="H62" s="88"/>
      <c r="I62" s="88"/>
      <c r="J62" s="88"/>
      <c r="K62" s="88"/>
      <c r="L62" s="89"/>
    </row>
    <row r="63" spans="1:14" ht="25.5" customHeight="1" x14ac:dyDescent="0.25">
      <c r="A63" s="117"/>
      <c r="B63" s="118"/>
      <c r="C63" s="119"/>
      <c r="D63" s="90" t="s">
        <v>93</v>
      </c>
      <c r="E63" s="91"/>
      <c r="F63" s="91"/>
      <c r="G63" s="92" t="s">
        <v>94</v>
      </c>
      <c r="H63" s="92"/>
      <c r="I63" s="92"/>
      <c r="J63" s="92"/>
      <c r="K63" s="92"/>
      <c r="L63" s="93"/>
    </row>
    <row r="64" spans="1:14" ht="29.25" customHeight="1" thickBot="1" x14ac:dyDescent="0.3">
      <c r="A64" s="120"/>
      <c r="B64" s="121"/>
      <c r="C64" s="122"/>
      <c r="D64" s="72" t="s">
        <v>95</v>
      </c>
      <c r="E64" s="73"/>
      <c r="F64" s="73"/>
      <c r="G64" s="74" t="s">
        <v>96</v>
      </c>
      <c r="H64" s="74"/>
      <c r="I64" s="74"/>
      <c r="J64" s="74"/>
      <c r="K64" s="74"/>
      <c r="L64" s="123"/>
    </row>
    <row r="65" spans="1:12" ht="23.25" customHeight="1" x14ac:dyDescent="0.25">
      <c r="A65" s="114" t="s">
        <v>54</v>
      </c>
      <c r="B65" s="115"/>
      <c r="C65" s="116"/>
      <c r="D65" s="86" t="s">
        <v>97</v>
      </c>
      <c r="E65" s="87"/>
      <c r="F65" s="87"/>
      <c r="G65" s="88" t="s">
        <v>98</v>
      </c>
      <c r="H65" s="88"/>
      <c r="I65" s="88"/>
      <c r="J65" s="88"/>
      <c r="K65" s="88"/>
      <c r="L65" s="89"/>
    </row>
    <row r="66" spans="1:12" ht="34.5" customHeight="1" x14ac:dyDescent="0.25">
      <c r="A66" s="117"/>
      <c r="B66" s="118"/>
      <c r="C66" s="119"/>
      <c r="D66" s="90" t="s">
        <v>99</v>
      </c>
      <c r="E66" s="91"/>
      <c r="F66" s="91"/>
      <c r="G66" s="92" t="s">
        <v>100</v>
      </c>
      <c r="H66" s="92"/>
      <c r="I66" s="92"/>
      <c r="J66" s="92"/>
      <c r="K66" s="92"/>
      <c r="L66" s="93"/>
    </row>
    <row r="67" spans="1:12" ht="27" customHeight="1" x14ac:dyDescent="0.25">
      <c r="A67" s="117"/>
      <c r="B67" s="118"/>
      <c r="C67" s="119"/>
      <c r="D67" s="90" t="s">
        <v>101</v>
      </c>
      <c r="E67" s="91"/>
      <c r="F67" s="91"/>
      <c r="G67" s="92" t="s">
        <v>102</v>
      </c>
      <c r="H67" s="92"/>
      <c r="I67" s="92"/>
      <c r="J67" s="92"/>
      <c r="K67" s="92"/>
      <c r="L67" s="93"/>
    </row>
    <row r="68" spans="1:12" ht="36" customHeight="1" thickBot="1" x14ac:dyDescent="0.3">
      <c r="A68" s="120"/>
      <c r="B68" s="121"/>
      <c r="C68" s="122"/>
      <c r="D68" s="94" t="s">
        <v>103</v>
      </c>
      <c r="E68" s="95"/>
      <c r="F68" s="95"/>
      <c r="G68" s="96" t="s">
        <v>104</v>
      </c>
      <c r="H68" s="96"/>
      <c r="I68" s="96"/>
      <c r="J68" s="96"/>
      <c r="K68" s="96"/>
      <c r="L68" s="97"/>
    </row>
    <row r="69" spans="1:12" ht="15.75" thickBot="1" x14ac:dyDescent="0.3">
      <c r="A69" s="98" t="s">
        <v>63</v>
      </c>
      <c r="B69" s="99"/>
      <c r="C69" s="100"/>
      <c r="D69" s="101" t="s">
        <v>30</v>
      </c>
      <c r="E69" s="101"/>
      <c r="F69" s="101"/>
      <c r="G69" s="102" t="s">
        <v>31</v>
      </c>
      <c r="H69" s="103"/>
      <c r="I69" s="103"/>
      <c r="J69" s="103"/>
      <c r="K69" s="103"/>
      <c r="L69" s="104"/>
    </row>
    <row r="70" spans="1:12" ht="24.75" customHeight="1" x14ac:dyDescent="0.25">
      <c r="A70" s="80" t="s">
        <v>64</v>
      </c>
      <c r="B70" s="81"/>
      <c r="C70" s="82"/>
      <c r="D70" s="108" t="s">
        <v>65</v>
      </c>
      <c r="E70" s="109"/>
      <c r="F70" s="109"/>
      <c r="G70" s="109" t="s">
        <v>105</v>
      </c>
      <c r="H70" s="110"/>
      <c r="I70" s="110"/>
      <c r="J70" s="110"/>
      <c r="K70" s="110"/>
      <c r="L70" s="111"/>
    </row>
    <row r="71" spans="1:12" ht="38.25" customHeight="1" x14ac:dyDescent="0.25">
      <c r="A71" s="80"/>
      <c r="B71" s="81"/>
      <c r="C71" s="82"/>
      <c r="D71" s="90" t="s">
        <v>106</v>
      </c>
      <c r="E71" s="91"/>
      <c r="F71" s="91"/>
      <c r="G71" s="92" t="s">
        <v>107</v>
      </c>
      <c r="H71" s="112"/>
      <c r="I71" s="112"/>
      <c r="J71" s="112"/>
      <c r="K71" s="112"/>
      <c r="L71" s="113"/>
    </row>
    <row r="72" spans="1:12" ht="33" customHeight="1" x14ac:dyDescent="0.25">
      <c r="A72" s="80"/>
      <c r="B72" s="81"/>
      <c r="C72" s="82"/>
      <c r="D72" s="90" t="s">
        <v>108</v>
      </c>
      <c r="E72" s="91"/>
      <c r="F72" s="91"/>
      <c r="G72" s="92" t="s">
        <v>70</v>
      </c>
      <c r="H72" s="92"/>
      <c r="I72" s="92"/>
      <c r="J72" s="92"/>
      <c r="K72" s="92"/>
      <c r="L72" s="93"/>
    </row>
    <row r="73" spans="1:12" ht="39" customHeight="1" x14ac:dyDescent="0.25">
      <c r="A73" s="105"/>
      <c r="B73" s="106"/>
      <c r="C73" s="107"/>
      <c r="D73" s="72" t="s">
        <v>71</v>
      </c>
      <c r="E73" s="73"/>
      <c r="F73" s="73"/>
      <c r="G73" s="74" t="s">
        <v>109</v>
      </c>
      <c r="H73" s="75"/>
      <c r="I73" s="75"/>
      <c r="J73" s="75"/>
      <c r="K73" s="75"/>
      <c r="L73" s="76"/>
    </row>
    <row r="74" spans="1:12" ht="23.25" customHeight="1" x14ac:dyDescent="0.25">
      <c r="A74" s="77" t="s">
        <v>73</v>
      </c>
      <c r="B74" s="78"/>
      <c r="C74" s="79"/>
      <c r="D74" s="86" t="s">
        <v>74</v>
      </c>
      <c r="E74" s="87"/>
      <c r="F74" s="87"/>
      <c r="G74" s="88" t="s">
        <v>110</v>
      </c>
      <c r="H74" s="88"/>
      <c r="I74" s="88"/>
      <c r="J74" s="88"/>
      <c r="K74" s="88"/>
      <c r="L74" s="89"/>
    </row>
    <row r="75" spans="1:12" ht="27.75" customHeight="1" x14ac:dyDescent="0.25">
      <c r="A75" s="80"/>
      <c r="B75" s="81"/>
      <c r="C75" s="82"/>
      <c r="D75" s="90" t="s">
        <v>111</v>
      </c>
      <c r="E75" s="91"/>
      <c r="F75" s="91"/>
      <c r="G75" s="92" t="s">
        <v>112</v>
      </c>
      <c r="H75" s="92"/>
      <c r="I75" s="92"/>
      <c r="J75" s="92"/>
      <c r="K75" s="92"/>
      <c r="L75" s="93"/>
    </row>
    <row r="76" spans="1:12" ht="33" customHeight="1" thickBot="1" x14ac:dyDescent="0.3">
      <c r="A76" s="83"/>
      <c r="B76" s="84"/>
      <c r="C76" s="85"/>
      <c r="D76" s="94" t="s">
        <v>113</v>
      </c>
      <c r="E76" s="95"/>
      <c r="F76" s="95"/>
      <c r="G76" s="96" t="s">
        <v>114</v>
      </c>
      <c r="H76" s="96"/>
      <c r="I76" s="96"/>
      <c r="J76" s="96"/>
      <c r="K76" s="96"/>
      <c r="L76" s="97"/>
    </row>
  </sheetData>
  <mergeCells count="147">
    <mergeCell ref="A7:B7"/>
    <mergeCell ref="D7:E7"/>
    <mergeCell ref="F7:G7"/>
    <mergeCell ref="H7:N7"/>
    <mergeCell ref="A6:N6"/>
    <mergeCell ref="A11:B11"/>
    <mergeCell ref="D11:E11"/>
    <mergeCell ref="F11:G11"/>
    <mergeCell ref="H11:N11"/>
    <mergeCell ref="A8:B8"/>
    <mergeCell ref="D8:E8"/>
    <mergeCell ref="F8:G8"/>
    <mergeCell ref="H8:N8"/>
    <mergeCell ref="A9:B9"/>
    <mergeCell ref="D9:E9"/>
    <mergeCell ref="F9:G9"/>
    <mergeCell ref="H9:N9"/>
    <mergeCell ref="G23:L23"/>
    <mergeCell ref="A24:C25"/>
    <mergeCell ref="D24:F24"/>
    <mergeCell ref="G24:L24"/>
    <mergeCell ref="D25:F25"/>
    <mergeCell ref="G25:L25"/>
    <mergeCell ref="A2:F4"/>
    <mergeCell ref="A17:F19"/>
    <mergeCell ref="A15:N15"/>
    <mergeCell ref="A21:N21"/>
    <mergeCell ref="A23:C23"/>
    <mergeCell ref="D23:F23"/>
    <mergeCell ref="A12:B12"/>
    <mergeCell ref="D12:E12"/>
    <mergeCell ref="F12:G12"/>
    <mergeCell ref="H12:N12"/>
    <mergeCell ref="A13:B13"/>
    <mergeCell ref="D13:E13"/>
    <mergeCell ref="F13:G13"/>
    <mergeCell ref="H13:N13"/>
    <mergeCell ref="A10:B10"/>
    <mergeCell ref="D10:E10"/>
    <mergeCell ref="F10:G10"/>
    <mergeCell ref="H10:N10"/>
    <mergeCell ref="A26:C26"/>
    <mergeCell ref="D26:F26"/>
    <mergeCell ref="G26:L26"/>
    <mergeCell ref="A27:C30"/>
    <mergeCell ref="D27:F27"/>
    <mergeCell ref="G27:L27"/>
    <mergeCell ref="D28:F28"/>
    <mergeCell ref="G28:L28"/>
    <mergeCell ref="D29:F29"/>
    <mergeCell ref="G29:L29"/>
    <mergeCell ref="D30:F30"/>
    <mergeCell ref="G30:L30"/>
    <mergeCell ref="A31:C33"/>
    <mergeCell ref="D31:F31"/>
    <mergeCell ref="G31:L31"/>
    <mergeCell ref="D32:F32"/>
    <mergeCell ref="G32:L32"/>
    <mergeCell ref="D33:F33"/>
    <mergeCell ref="G33:L33"/>
    <mergeCell ref="A34:C37"/>
    <mergeCell ref="D34:F34"/>
    <mergeCell ref="G34:L34"/>
    <mergeCell ref="D35:F35"/>
    <mergeCell ref="G35:L35"/>
    <mergeCell ref="D36:F36"/>
    <mergeCell ref="G36:L36"/>
    <mergeCell ref="D37:F37"/>
    <mergeCell ref="G37:L37"/>
    <mergeCell ref="A38:C38"/>
    <mergeCell ref="D38:F38"/>
    <mergeCell ref="G38:L38"/>
    <mergeCell ref="A39:C42"/>
    <mergeCell ref="D39:F39"/>
    <mergeCell ref="G39:L39"/>
    <mergeCell ref="D40:F40"/>
    <mergeCell ref="G40:L40"/>
    <mergeCell ref="D41:F41"/>
    <mergeCell ref="G41:L41"/>
    <mergeCell ref="D42:F42"/>
    <mergeCell ref="G42:L42"/>
    <mergeCell ref="A43:C45"/>
    <mergeCell ref="D43:F43"/>
    <mergeCell ref="G43:L43"/>
    <mergeCell ref="D44:F44"/>
    <mergeCell ref="G44:L44"/>
    <mergeCell ref="D45:F45"/>
    <mergeCell ref="G45:L45"/>
    <mergeCell ref="A48:F50"/>
    <mergeCell ref="A52:N52"/>
    <mergeCell ref="A54:C54"/>
    <mergeCell ref="D54:F54"/>
    <mergeCell ref="A55:C56"/>
    <mergeCell ref="D55:F55"/>
    <mergeCell ref="G55:L55"/>
    <mergeCell ref="D56:F56"/>
    <mergeCell ref="G56:L56"/>
    <mergeCell ref="A62:C64"/>
    <mergeCell ref="D62:F62"/>
    <mergeCell ref="G62:L62"/>
    <mergeCell ref="D63:F63"/>
    <mergeCell ref="G63:L63"/>
    <mergeCell ref="D64:F64"/>
    <mergeCell ref="G64:L64"/>
    <mergeCell ref="A57:C57"/>
    <mergeCell ref="D57:F57"/>
    <mergeCell ref="A58:C61"/>
    <mergeCell ref="D58:F58"/>
    <mergeCell ref="G58:L58"/>
    <mergeCell ref="D59:F59"/>
    <mergeCell ref="G59:L59"/>
    <mergeCell ref="D60:F60"/>
    <mergeCell ref="G60:L60"/>
    <mergeCell ref="G54:I54"/>
    <mergeCell ref="G65:L65"/>
    <mergeCell ref="D66:F66"/>
    <mergeCell ref="G66:L66"/>
    <mergeCell ref="D67:F67"/>
    <mergeCell ref="G67:L67"/>
    <mergeCell ref="D68:F68"/>
    <mergeCell ref="G68:L68"/>
    <mergeCell ref="D61:F61"/>
    <mergeCell ref="G61:L61"/>
    <mergeCell ref="J54:L54"/>
    <mergeCell ref="G57:I57"/>
    <mergeCell ref="J57:L57"/>
    <mergeCell ref="D73:F73"/>
    <mergeCell ref="G73:L73"/>
    <mergeCell ref="A74:C76"/>
    <mergeCell ref="D74:F74"/>
    <mergeCell ref="G74:L74"/>
    <mergeCell ref="D75:F75"/>
    <mergeCell ref="G75:L75"/>
    <mergeCell ref="D76:F76"/>
    <mergeCell ref="G76:L76"/>
    <mergeCell ref="A69:C69"/>
    <mergeCell ref="D69:F69"/>
    <mergeCell ref="G69:L69"/>
    <mergeCell ref="A70:C73"/>
    <mergeCell ref="D70:F70"/>
    <mergeCell ref="G70:L70"/>
    <mergeCell ref="D71:F71"/>
    <mergeCell ref="G71:L71"/>
    <mergeCell ref="D72:F72"/>
    <mergeCell ref="G72:L72"/>
    <mergeCell ref="A65:C68"/>
    <mergeCell ref="D65:F65"/>
  </mergeCells>
  <pageMargins left="0.70866141732283472" right="0.70866141732283472" top="0.94488188976377963" bottom="0.78740157480314965" header="0.31496062992125984" footer="0.31496062992125984"/>
  <pageSetup paperSize="9" orientation="portrait" horizontalDpi="0" verticalDpi="0" r:id="rId1"/>
  <headerFooter>
    <oddHeader>&amp;LINFO&amp;CTalent Improve
Swiss Streethockey
&amp;"-,Fett"TISS&amp;"-,Standard" &amp;X©&amp;X
&amp;R&amp;G</oddHeader>
    <oddFooter>&amp;CSeite &amp;P von &amp;N</oddFooter>
  </headerFooter>
  <rowBreaks count="2" manualBreakCount="2">
    <brk id="15" max="16383" man="1"/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9920-38F1-4C47-B410-CC40D9F17F2B}">
  <sheetPr codeName="Tabelle32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42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41" priority="2">
      <formula>"wenn($B$6=11);"</formula>
    </cfRule>
  </conditionalFormatting>
  <conditionalFormatting sqref="I106:I114">
    <cfRule type="expression" dxfId="40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63AEFDF6-4FA8-4C15-9942-9D5486E7E0A2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249A837-4525-497E-84C0-67FE8654533B}">
          <x14:formula1>
            <xm:f>Dropdown!$A$7:$A$12</xm:f>
          </x14:formula1>
          <xm:sqref>B9</xm:sqref>
        </x14:dataValidation>
        <x14:dataValidation type="list" allowBlank="1" showInputMessage="1" showErrorMessage="1" xr:uid="{1926D9CE-3EC1-4BDC-BFB4-3094F10D01B6}">
          <x14:formula1>
            <xm:f>Dropdown!$A$15:$A$16</xm:f>
          </x14:formula1>
          <xm:sqref>B10</xm:sqref>
        </x14:dataValidation>
        <x14:dataValidation type="list" allowBlank="1" showInputMessage="1" showErrorMessage="1" xr:uid="{0AD4D2B9-EE13-4BB2-9CAF-839E0D07E14A}">
          <x14:formula1>
            <xm:f>Dropdown!$A$19:$A$20</xm:f>
          </x14:formula1>
          <xm:sqref>B4:E4</xm:sqref>
        </x14:dataValidation>
        <x14:dataValidation type="list" allowBlank="1" showInputMessage="1" showErrorMessage="1" xr:uid="{0B7765D3-0987-4FE4-A772-A0B6AEC31ADA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6A3763F1-4C27-4D2F-84DA-87D88D749DBF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70E43-E171-4597-B8D7-598D34E78C10}">
  <sheetPr codeName="Tabelle33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39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38" priority="2">
      <formula>"wenn($B$6=11);"</formula>
    </cfRule>
  </conditionalFormatting>
  <conditionalFormatting sqref="I106:I114">
    <cfRule type="expression" dxfId="37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9FCC7E3F-5C43-4749-8957-FE6F90403382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D63CF1C6-1388-46B6-9519-AC17F0DDD5B9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C29C7185-9AE7-4D1C-ADAA-FCD1A314CD8D}">
          <x14:formula1>
            <xm:f>Dropdown!$A$23:$A$29</xm:f>
          </x14:formula1>
          <xm:sqref>B7:E7</xm:sqref>
        </x14:dataValidation>
        <x14:dataValidation type="list" allowBlank="1" showInputMessage="1" showErrorMessage="1" xr:uid="{1B592FE9-E172-4336-B49A-1E4F18EC8C60}">
          <x14:formula1>
            <xm:f>Dropdown!$A$19:$A$20</xm:f>
          </x14:formula1>
          <xm:sqref>B4:E4</xm:sqref>
        </x14:dataValidation>
        <x14:dataValidation type="list" allowBlank="1" showInputMessage="1" showErrorMessage="1" xr:uid="{35452D75-18DA-433B-A3C1-5CE52441D585}">
          <x14:formula1>
            <xm:f>Dropdown!$A$15:$A$16</xm:f>
          </x14:formula1>
          <xm:sqref>B10</xm:sqref>
        </x14:dataValidation>
        <x14:dataValidation type="list" allowBlank="1" showInputMessage="1" showErrorMessage="1" xr:uid="{45A13617-67E4-47B0-A879-2F39C860461B}">
          <x14:formula1>
            <xm:f>Dropdown!$A$7:$A$12</xm:f>
          </x14:formula1>
          <xm:sqref>B9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EF07-51C2-4025-961B-2B360F0EFD80}">
  <sheetPr codeName="Tabelle38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36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35" priority="2">
      <formula>"wenn($B$6=11);"</formula>
    </cfRule>
  </conditionalFormatting>
  <conditionalFormatting sqref="I106:I114">
    <cfRule type="expression" dxfId="34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DD227E8E-F383-499F-83BC-275015C1CF90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AAD576D-1D73-40B8-B86C-F79B10B433AA}">
          <x14:formula1>
            <xm:f>Dropdown!$A$7:$A$12</xm:f>
          </x14:formula1>
          <xm:sqref>B9</xm:sqref>
        </x14:dataValidation>
        <x14:dataValidation type="list" allowBlank="1" showInputMessage="1" showErrorMessage="1" xr:uid="{A0E155DB-200D-4AE8-8AD4-19C410FCCEB3}">
          <x14:formula1>
            <xm:f>Dropdown!$A$15:$A$16</xm:f>
          </x14:formula1>
          <xm:sqref>B10</xm:sqref>
        </x14:dataValidation>
        <x14:dataValidation type="list" allowBlank="1" showInputMessage="1" showErrorMessage="1" xr:uid="{9A04356A-D1B7-4EC9-B46D-8D5AFA1DA187}">
          <x14:formula1>
            <xm:f>Dropdown!$A$19:$A$20</xm:f>
          </x14:formula1>
          <xm:sqref>B4:E4</xm:sqref>
        </x14:dataValidation>
        <x14:dataValidation type="list" allowBlank="1" showInputMessage="1" showErrorMessage="1" xr:uid="{7302A60D-962C-4E68-9172-79510B74A92C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B11C249C-B7BB-4162-9445-5E111C373E7A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C3BE-F367-4BEC-9D9E-AE76C7B17CB8}">
  <sheetPr codeName="Tabelle34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33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32" priority="2">
      <formula>"wenn($B$6=11);"</formula>
    </cfRule>
  </conditionalFormatting>
  <conditionalFormatting sqref="I106:I114">
    <cfRule type="expression" dxfId="31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8CE74196-E536-458B-9C2F-03E94BE0C632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6F77E24-8C23-4667-BF37-10655D510AB9}">
          <x14:formula1>
            <xm:f>Dropdown!$A$7:$A$12</xm:f>
          </x14:formula1>
          <xm:sqref>B9</xm:sqref>
        </x14:dataValidation>
        <x14:dataValidation type="list" allowBlank="1" showInputMessage="1" showErrorMessage="1" xr:uid="{F9010D0E-917A-4086-AAD0-2CC51F76E05F}">
          <x14:formula1>
            <xm:f>Dropdown!$A$15:$A$16</xm:f>
          </x14:formula1>
          <xm:sqref>B10</xm:sqref>
        </x14:dataValidation>
        <x14:dataValidation type="list" allowBlank="1" showInputMessage="1" showErrorMessage="1" xr:uid="{666A9886-188F-4DF0-A40C-40088B7A0309}">
          <x14:formula1>
            <xm:f>Dropdown!$A$19:$A$20</xm:f>
          </x14:formula1>
          <xm:sqref>B4:E4</xm:sqref>
        </x14:dataValidation>
        <x14:dataValidation type="list" allowBlank="1" showInputMessage="1" showErrorMessage="1" xr:uid="{D695EF73-72E3-42D6-BAB9-A797EBB57A56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9B25BBCB-DF38-436E-AC11-31A2082A2217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39D2C-7A42-4955-B3C2-2B5FB2C6B886}">
  <sheetPr codeName="Tabelle35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>
        <v>12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30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29" priority="2">
      <formula>"wenn($B$6=11);"</formula>
    </cfRule>
  </conditionalFormatting>
  <conditionalFormatting sqref="I106:I114">
    <cfRule type="expression" dxfId="28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295C1A14-6191-4ADC-B245-21F3D98C42A3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C551A304-617C-48FB-9DD8-A341A14A995F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F8C3FF98-E874-42BE-9084-9C494864499B}">
          <x14:formula1>
            <xm:f>Dropdown!$A$23:$A$29</xm:f>
          </x14:formula1>
          <xm:sqref>B7:E7</xm:sqref>
        </x14:dataValidation>
        <x14:dataValidation type="list" allowBlank="1" showInputMessage="1" showErrorMessage="1" xr:uid="{470D33E9-E444-446B-AFCA-86F88C0F880C}">
          <x14:formula1>
            <xm:f>Dropdown!$A$19:$A$20</xm:f>
          </x14:formula1>
          <xm:sqref>B4:E4</xm:sqref>
        </x14:dataValidation>
        <x14:dataValidation type="list" allowBlank="1" showInputMessage="1" showErrorMessage="1" xr:uid="{DAC9759C-ADDB-42C2-9FA1-F4F652D3BB5D}">
          <x14:formula1>
            <xm:f>Dropdown!$A$15:$A$16</xm:f>
          </x14:formula1>
          <xm:sqref>B10</xm:sqref>
        </x14:dataValidation>
        <x14:dataValidation type="list" allowBlank="1" showInputMessage="1" showErrorMessage="1" xr:uid="{008FE7D7-6578-4E69-916A-47A9ECC09D0B}">
          <x14:formula1>
            <xm:f>Dropdown!$A$7:$A$12</xm:f>
          </x14:formula1>
          <xm:sqref>B9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6B31-FEE3-4D5F-9A8B-9A23C9C826CE}">
  <sheetPr codeName="Tabelle37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27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26" priority="2">
      <formula>"wenn($B$6=11);"</formula>
    </cfRule>
  </conditionalFormatting>
  <conditionalFormatting sqref="I106:I114">
    <cfRule type="expression" dxfId="25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F4E31289-AA23-4E6A-978A-23685EDDF25F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E1A82C56-3AC1-443A-9A9C-FEE6210EAD94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2E319E9E-DE88-446E-BCF7-589436A374DF}">
          <x14:formula1>
            <xm:f>Dropdown!$A$23:$A$29</xm:f>
          </x14:formula1>
          <xm:sqref>B7:E7</xm:sqref>
        </x14:dataValidation>
        <x14:dataValidation type="list" allowBlank="1" showInputMessage="1" showErrorMessage="1" xr:uid="{F8F5D8D7-E729-43DB-BDCA-2F4CCD093C79}">
          <x14:formula1>
            <xm:f>Dropdown!$A$19:$A$20</xm:f>
          </x14:formula1>
          <xm:sqref>B4:E4</xm:sqref>
        </x14:dataValidation>
        <x14:dataValidation type="list" allowBlank="1" showInputMessage="1" showErrorMessage="1" xr:uid="{FB1CBCC3-5CBE-4253-9D94-2863EF355F84}">
          <x14:formula1>
            <xm:f>Dropdown!$A$15:$A$16</xm:f>
          </x14:formula1>
          <xm:sqref>B10</xm:sqref>
        </x14:dataValidation>
        <x14:dataValidation type="list" allowBlank="1" showInputMessage="1" showErrorMessage="1" xr:uid="{868047E3-7891-42A8-87EA-8ECD5B527469}">
          <x14:formula1>
            <xm:f>Dropdown!$A$7:$A$12</xm:f>
          </x14:formula1>
          <xm:sqref>B9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0124-16C3-4B7F-B15B-639599141724}">
  <sheetPr codeName="Tabelle36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24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23" priority="2">
      <formula>"wenn($B$6=11);"</formula>
    </cfRule>
  </conditionalFormatting>
  <conditionalFormatting sqref="I106:I114">
    <cfRule type="expression" dxfId="22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E5EEF3EE-31AE-48CF-A6A3-F517AC38BD9A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CDC4C37-0500-4D14-9ADA-6FFD4C09989C}">
          <x14:formula1>
            <xm:f>Dropdown!$A$7:$A$12</xm:f>
          </x14:formula1>
          <xm:sqref>B9</xm:sqref>
        </x14:dataValidation>
        <x14:dataValidation type="list" allowBlank="1" showInputMessage="1" showErrorMessage="1" xr:uid="{71357F3D-76C6-4526-971E-50EF9844F70F}">
          <x14:formula1>
            <xm:f>Dropdown!$A$15:$A$16</xm:f>
          </x14:formula1>
          <xm:sqref>B10</xm:sqref>
        </x14:dataValidation>
        <x14:dataValidation type="list" allowBlank="1" showInputMessage="1" showErrorMessage="1" xr:uid="{6810F6B4-BBA3-40D4-B74E-0D94468A2125}">
          <x14:formula1>
            <xm:f>Dropdown!$A$19:$A$20</xm:f>
          </x14:formula1>
          <xm:sqref>B4:E4</xm:sqref>
        </x14:dataValidation>
        <x14:dataValidation type="list" allowBlank="1" showInputMessage="1" showErrorMessage="1" xr:uid="{7703F628-23AA-4E4E-9AA3-931AD34B98EE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D132C4E2-3E52-4728-A586-02E27B61E63B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8F26-74BD-4F73-A67E-36F0B284EBFA}">
  <sheetPr codeName="Tabelle39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21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20" priority="2">
      <formula>"wenn($B$6=11);"</formula>
    </cfRule>
  </conditionalFormatting>
  <conditionalFormatting sqref="I106:I114">
    <cfRule type="expression" dxfId="19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638620A2-DC4F-4B93-A4FD-11C5638B1897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16E743BD-E194-43AE-BDF8-55C2F562FF13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C82E48CC-B41D-4812-9B39-2D114290D6DA}">
          <x14:formula1>
            <xm:f>Dropdown!$A$23:$A$29</xm:f>
          </x14:formula1>
          <xm:sqref>B7:E7</xm:sqref>
        </x14:dataValidation>
        <x14:dataValidation type="list" allowBlank="1" showInputMessage="1" showErrorMessage="1" xr:uid="{82AC1C5A-B503-48AF-95BB-FE5AD136DAA3}">
          <x14:formula1>
            <xm:f>Dropdown!$A$19:$A$20</xm:f>
          </x14:formula1>
          <xm:sqref>B4:E4</xm:sqref>
        </x14:dataValidation>
        <x14:dataValidation type="list" allowBlank="1" showInputMessage="1" showErrorMessage="1" xr:uid="{801660BC-647B-4542-99FE-CE053B3AD0A8}">
          <x14:formula1>
            <xm:f>Dropdown!$A$15:$A$16</xm:f>
          </x14:formula1>
          <xm:sqref>B10</xm:sqref>
        </x14:dataValidation>
        <x14:dataValidation type="list" allowBlank="1" showInputMessage="1" showErrorMessage="1" xr:uid="{DF08A536-FC00-4EBE-8FBD-B5F411FA54A8}">
          <x14:formula1>
            <xm:f>Dropdown!$A$7:$A$12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B94F-D906-490E-B5BB-BBFF8C7A3F9B}">
  <sheetPr codeName="Tabelle40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18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17" priority="2">
      <formula>"wenn($B$6=11);"</formula>
    </cfRule>
  </conditionalFormatting>
  <conditionalFormatting sqref="I106:I114">
    <cfRule type="expression" dxfId="16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374128DB-BC17-42AE-A6B2-55F02BCE0A14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D14121A-17A3-42E0-B9A0-9EB4D3B3BFDA}">
          <x14:formula1>
            <xm:f>Dropdown!$A$7:$A$12</xm:f>
          </x14:formula1>
          <xm:sqref>B9</xm:sqref>
        </x14:dataValidation>
        <x14:dataValidation type="list" allowBlank="1" showInputMessage="1" showErrorMessage="1" xr:uid="{BCE60665-AA70-4032-A890-9F872FA8BCD8}">
          <x14:formula1>
            <xm:f>Dropdown!$A$15:$A$16</xm:f>
          </x14:formula1>
          <xm:sqref>B10</xm:sqref>
        </x14:dataValidation>
        <x14:dataValidation type="list" allowBlank="1" showInputMessage="1" showErrorMessage="1" xr:uid="{AB8A6AB2-F5AD-46B6-95C2-807C54340A8E}">
          <x14:formula1>
            <xm:f>Dropdown!$A$19:$A$20</xm:f>
          </x14:formula1>
          <xm:sqref>B4:E4</xm:sqref>
        </x14:dataValidation>
        <x14:dataValidation type="list" allowBlank="1" showInputMessage="1" showErrorMessage="1" xr:uid="{DC2DA1C9-B7DB-4E44-A384-CC0C9D174E04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25122354-FCBB-4A75-9DB3-622E9F6E69CF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F4C1-281F-411A-8F41-86D07BED5CE1}">
  <sheetPr codeName="Tabelle41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15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14" priority="2">
      <formula>"wenn($B$6=11);"</formula>
    </cfRule>
  </conditionalFormatting>
  <conditionalFormatting sqref="I106:I114">
    <cfRule type="expression" dxfId="13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25C41D2F-BF69-4098-A7AA-B9A0E6239912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9CBF43CD-9DA1-4C61-9DE3-FC94040A79CC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B1748D37-2BFB-4737-868C-A14D77CF13C6}">
          <x14:formula1>
            <xm:f>Dropdown!$A$23:$A$29</xm:f>
          </x14:formula1>
          <xm:sqref>B7:E7</xm:sqref>
        </x14:dataValidation>
        <x14:dataValidation type="list" allowBlank="1" showInputMessage="1" showErrorMessage="1" xr:uid="{F5452A1D-3104-4824-AE30-FF482C69C455}">
          <x14:formula1>
            <xm:f>Dropdown!$A$19:$A$20</xm:f>
          </x14:formula1>
          <xm:sqref>B4:E4</xm:sqref>
        </x14:dataValidation>
        <x14:dataValidation type="list" allowBlank="1" showInputMessage="1" showErrorMessage="1" xr:uid="{151CE89C-F579-47BD-B38A-3B3A19F35258}">
          <x14:formula1>
            <xm:f>Dropdown!$A$15:$A$16</xm:f>
          </x14:formula1>
          <xm:sqref>B10</xm:sqref>
        </x14:dataValidation>
        <x14:dataValidation type="list" allowBlank="1" showInputMessage="1" showErrorMessage="1" xr:uid="{EB1D3C1B-2B4C-4B44-83F7-72BA87F8B26F}">
          <x14:formula1>
            <xm:f>Dropdown!$A$7:$A$12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E014F-CE07-4F48-978D-1F3952312174}">
  <sheetPr codeName="Tabelle2">
    <tabColor theme="8" tint="0.39997558519241921"/>
  </sheetPr>
  <dimension ref="A1:G32"/>
  <sheetViews>
    <sheetView showGridLines="0" view="pageLayout" topLeftCell="A13" zoomScale="160" zoomScaleNormal="100" zoomScalePageLayoutView="160" workbookViewId="0">
      <selection activeCell="A5" sqref="A5"/>
    </sheetView>
  </sheetViews>
  <sheetFormatPr baseColWidth="10" defaultColWidth="11.42578125" defaultRowHeight="15" x14ac:dyDescent="0.25"/>
  <cols>
    <col min="1" max="1" width="17" customWidth="1"/>
    <col min="2" max="2" width="20.140625" customWidth="1"/>
    <col min="3" max="3" width="16.5703125" customWidth="1"/>
    <col min="4" max="4" width="9" customWidth="1"/>
  </cols>
  <sheetData>
    <row r="1" spans="1:7" ht="21" customHeight="1" thickBot="1" x14ac:dyDescent="0.3">
      <c r="A1" s="26" t="s">
        <v>115</v>
      </c>
      <c r="B1" s="27"/>
    </row>
    <row r="2" spans="1:7" ht="15.75" customHeight="1" thickBot="1" x14ac:dyDescent="0.3">
      <c r="A2" s="25" t="s">
        <v>116</v>
      </c>
      <c r="B2" s="33"/>
    </row>
    <row r="3" spans="1:7" ht="16.5" customHeight="1" thickBot="1" x14ac:dyDescent="0.3">
      <c r="A3" s="25" t="s">
        <v>117</v>
      </c>
      <c r="B3" s="33"/>
    </row>
    <row r="4" spans="1:7" ht="17.25" customHeight="1" thickBot="1" x14ac:dyDescent="0.3">
      <c r="A4" s="34" t="s">
        <v>118</v>
      </c>
      <c r="B4" s="33" t="s">
        <v>119</v>
      </c>
    </row>
    <row r="5" spans="1:7" ht="36" customHeight="1" thickBot="1" x14ac:dyDescent="0.3"/>
    <row r="6" spans="1:7" ht="12.75" customHeight="1" thickBot="1" x14ac:dyDescent="0.3">
      <c r="A6" s="196" t="s">
        <v>120</v>
      </c>
      <c r="B6" s="197"/>
      <c r="C6" s="197"/>
      <c r="D6" s="197"/>
      <c r="E6" s="197"/>
      <c r="F6" s="198"/>
    </row>
    <row r="7" spans="1:7" ht="18.75" customHeight="1" thickBot="1" x14ac:dyDescent="0.3">
      <c r="A7" s="189" t="s">
        <v>121</v>
      </c>
      <c r="B7" s="190"/>
      <c r="C7" s="190"/>
      <c r="D7" s="190"/>
      <c r="E7" s="190"/>
      <c r="F7" s="191"/>
    </row>
    <row r="8" spans="1:7" ht="19.5" customHeight="1" thickBot="1" x14ac:dyDescent="0.3">
      <c r="A8" s="36" t="s">
        <v>122</v>
      </c>
      <c r="B8" s="37"/>
      <c r="C8" s="37"/>
      <c r="D8" s="38"/>
      <c r="E8" s="192" t="s">
        <v>123</v>
      </c>
      <c r="F8" s="194" t="s">
        <v>124</v>
      </c>
    </row>
    <row r="9" spans="1:7" ht="20.25" customHeight="1" thickBot="1" x14ac:dyDescent="0.3">
      <c r="A9" s="40" t="s">
        <v>125</v>
      </c>
      <c r="B9" s="40" t="s">
        <v>126</v>
      </c>
      <c r="C9" s="40" t="s">
        <v>127</v>
      </c>
      <c r="D9" s="41" t="s">
        <v>122</v>
      </c>
      <c r="E9" s="193"/>
      <c r="F9" s="195"/>
    </row>
    <row r="10" spans="1:7" ht="22.5" customHeight="1" thickBot="1" x14ac:dyDescent="0.3">
      <c r="A10" s="39">
        <f>'1'!$B$2</f>
        <v>0</v>
      </c>
      <c r="B10" s="39">
        <f>'1'!$B$3:$E$3</f>
        <v>0</v>
      </c>
      <c r="C10" s="64">
        <f>+'1'!$B$5</f>
        <v>2000</v>
      </c>
      <c r="D10" s="42">
        <v>1</v>
      </c>
      <c r="E10" s="186">
        <f ca="1">IFERROR(AVERAGE(F10:F29),"-")</f>
        <v>0</v>
      </c>
      <c r="F10" s="63">
        <f ca="1">+'1'!$A$14</f>
        <v>0</v>
      </c>
      <c r="G10" s="35"/>
    </row>
    <row r="11" spans="1:7" ht="22.5" customHeight="1" thickBot="1" x14ac:dyDescent="0.3">
      <c r="A11" s="39">
        <f>'2'!$B$2</f>
        <v>0</v>
      </c>
      <c r="B11" s="39">
        <f>'2'!$B$3:$E$3</f>
        <v>0</v>
      </c>
      <c r="C11" s="64">
        <f>+'2'!$B$5</f>
        <v>2000</v>
      </c>
      <c r="D11" s="43">
        <v>2</v>
      </c>
      <c r="E11" s="187"/>
      <c r="F11" s="63">
        <f ca="1">+'2'!$A$14</f>
        <v>0</v>
      </c>
    </row>
    <row r="12" spans="1:7" ht="22.5" customHeight="1" thickBot="1" x14ac:dyDescent="0.3">
      <c r="A12" s="39">
        <f>'3'!$B$2</f>
        <v>0</v>
      </c>
      <c r="B12" s="39">
        <f>'3'!$B$3:$E$3</f>
        <v>0</v>
      </c>
      <c r="C12" s="64">
        <f>+'3'!$B$5</f>
        <v>2000</v>
      </c>
      <c r="D12" s="43">
        <v>3</v>
      </c>
      <c r="E12" s="187"/>
      <c r="F12" s="63">
        <f ca="1">+'3'!$A$14</f>
        <v>0</v>
      </c>
    </row>
    <row r="13" spans="1:7" ht="22.5" customHeight="1" thickBot="1" x14ac:dyDescent="0.3">
      <c r="A13" s="39">
        <f>'4'!$B$2</f>
        <v>0</v>
      </c>
      <c r="B13" s="39">
        <f>'4'!$B$3:$E$3</f>
        <v>0</v>
      </c>
      <c r="C13" s="64">
        <f>+'4'!$B$5</f>
        <v>2000</v>
      </c>
      <c r="D13" s="43">
        <v>4</v>
      </c>
      <c r="E13" s="187"/>
      <c r="F13" s="63">
        <f ca="1">+'4'!$A$14</f>
        <v>0</v>
      </c>
    </row>
    <row r="14" spans="1:7" ht="22.5" customHeight="1" thickBot="1" x14ac:dyDescent="0.3">
      <c r="A14" s="39">
        <f>'5'!$B$2</f>
        <v>0</v>
      </c>
      <c r="B14" s="39">
        <f>'5'!$B$3:$E$3</f>
        <v>0</v>
      </c>
      <c r="C14" s="64">
        <f>+'5'!$B$5</f>
        <v>2000</v>
      </c>
      <c r="D14" s="43">
        <v>5</v>
      </c>
      <c r="E14" s="187"/>
      <c r="F14" s="63">
        <f ca="1">+'5'!$A$14</f>
        <v>0</v>
      </c>
    </row>
    <row r="15" spans="1:7" ht="22.5" customHeight="1" thickBot="1" x14ac:dyDescent="0.3">
      <c r="A15" s="39">
        <f>'6'!$B$2</f>
        <v>0</v>
      </c>
      <c r="B15" s="39">
        <f>'6'!$B$3:$E$3</f>
        <v>0</v>
      </c>
      <c r="C15" s="64">
        <f>+'6'!$B$5</f>
        <v>2000</v>
      </c>
      <c r="D15" s="43">
        <v>6</v>
      </c>
      <c r="E15" s="187"/>
      <c r="F15" s="63">
        <f ca="1">+'6'!$A$14</f>
        <v>0</v>
      </c>
    </row>
    <row r="16" spans="1:7" ht="22.5" customHeight="1" thickBot="1" x14ac:dyDescent="0.3">
      <c r="A16" s="39">
        <f>'7'!$B$2</f>
        <v>0</v>
      </c>
      <c r="B16" s="39">
        <f>'7'!$B$3:$E$3</f>
        <v>0</v>
      </c>
      <c r="C16" s="64">
        <f>+'7'!$B$5</f>
        <v>2000</v>
      </c>
      <c r="D16" s="43">
        <v>7</v>
      </c>
      <c r="E16" s="187"/>
      <c r="F16" s="63">
        <f ca="1">+'7'!$A$14</f>
        <v>0</v>
      </c>
    </row>
    <row r="17" spans="1:6" ht="22.5" customHeight="1" thickBot="1" x14ac:dyDescent="0.3">
      <c r="A17" s="39">
        <f>'8'!$B$2</f>
        <v>0</v>
      </c>
      <c r="B17" s="39">
        <f>'8'!$B$3:$E$3</f>
        <v>0</v>
      </c>
      <c r="C17" s="64">
        <f>+'8'!$B$5</f>
        <v>2000</v>
      </c>
      <c r="D17" s="43">
        <v>8</v>
      </c>
      <c r="E17" s="187"/>
      <c r="F17" s="63">
        <f ca="1">+'8'!$A$14</f>
        <v>0</v>
      </c>
    </row>
    <row r="18" spans="1:6" ht="22.5" customHeight="1" thickBot="1" x14ac:dyDescent="0.3">
      <c r="A18" s="39">
        <f>'9'!$B$2</f>
        <v>0</v>
      </c>
      <c r="B18" s="39">
        <f>'9'!$B$3:$E$3</f>
        <v>0</v>
      </c>
      <c r="C18" s="64">
        <f>+'9'!$B$5</f>
        <v>2000</v>
      </c>
      <c r="D18" s="43">
        <v>9</v>
      </c>
      <c r="E18" s="187"/>
      <c r="F18" s="63">
        <f ca="1">+'9'!$A$14</f>
        <v>0</v>
      </c>
    </row>
    <row r="19" spans="1:6" ht="22.5" customHeight="1" thickBot="1" x14ac:dyDescent="0.3">
      <c r="A19" s="39">
        <f>'10'!$B$2</f>
        <v>0</v>
      </c>
      <c r="B19" s="39">
        <f>'10'!$B$3:$E$3</f>
        <v>0</v>
      </c>
      <c r="C19" s="64">
        <f>+'10'!$B$5</f>
        <v>2000</v>
      </c>
      <c r="D19" s="43">
        <v>10</v>
      </c>
      <c r="E19" s="187"/>
      <c r="F19" s="63">
        <f ca="1">+'10'!$A$14</f>
        <v>0</v>
      </c>
    </row>
    <row r="20" spans="1:6" ht="22.5" customHeight="1" thickBot="1" x14ac:dyDescent="0.3">
      <c r="A20" s="39">
        <f>'11'!$B$2</f>
        <v>0</v>
      </c>
      <c r="B20" s="39">
        <f>'11'!$B$3:$E$3</f>
        <v>0</v>
      </c>
      <c r="C20" s="64">
        <f>+'11'!$B$5</f>
        <v>2000</v>
      </c>
      <c r="D20" s="43">
        <v>11</v>
      </c>
      <c r="E20" s="187"/>
      <c r="F20" s="63">
        <f ca="1">+'11'!$A$14</f>
        <v>0</v>
      </c>
    </row>
    <row r="21" spans="1:6" ht="22.5" customHeight="1" thickBot="1" x14ac:dyDescent="0.3">
      <c r="A21" s="39">
        <f>'12'!$B$2</f>
        <v>0</v>
      </c>
      <c r="B21" s="39">
        <f>'12'!$B$3:$E$3</f>
        <v>0</v>
      </c>
      <c r="C21" s="64">
        <f>+'12'!$B$5</f>
        <v>2000</v>
      </c>
      <c r="D21" s="43">
        <v>12</v>
      </c>
      <c r="E21" s="187"/>
      <c r="F21" s="63">
        <f ca="1">+'12'!$A$14</f>
        <v>0</v>
      </c>
    </row>
    <row r="22" spans="1:6" ht="22.5" customHeight="1" thickBot="1" x14ac:dyDescent="0.3">
      <c r="A22" s="39">
        <f>'13'!$B$2</f>
        <v>0</v>
      </c>
      <c r="B22" s="39">
        <f>'13'!$B$3:$E$3</f>
        <v>0</v>
      </c>
      <c r="C22" s="64">
        <f>+'13'!$B$5</f>
        <v>2000</v>
      </c>
      <c r="D22" s="43">
        <v>13</v>
      </c>
      <c r="E22" s="187"/>
      <c r="F22" s="63">
        <f ca="1">+'13'!$A$14</f>
        <v>0</v>
      </c>
    </row>
    <row r="23" spans="1:6" ht="22.5" customHeight="1" thickBot="1" x14ac:dyDescent="0.3">
      <c r="A23" s="39">
        <f>'14'!$B$2</f>
        <v>0</v>
      </c>
      <c r="B23" s="39">
        <f>'14'!$B$3:$E$3</f>
        <v>0</v>
      </c>
      <c r="C23" s="64">
        <f>+'14'!$B$5</f>
        <v>2000</v>
      </c>
      <c r="D23" s="43">
        <v>14</v>
      </c>
      <c r="E23" s="187"/>
      <c r="F23" s="63">
        <f ca="1">+'14'!$A$14</f>
        <v>0</v>
      </c>
    </row>
    <row r="24" spans="1:6" ht="22.5" customHeight="1" thickBot="1" x14ac:dyDescent="0.3">
      <c r="A24" s="39">
        <f>'15'!$B$2</f>
        <v>0</v>
      </c>
      <c r="B24" s="39">
        <f>'15'!$B$3:$E$3</f>
        <v>0</v>
      </c>
      <c r="C24" s="64">
        <f>+'15'!$B$5</f>
        <v>2000</v>
      </c>
      <c r="D24" s="43">
        <v>15</v>
      </c>
      <c r="E24" s="187"/>
      <c r="F24" s="63">
        <f ca="1">+'15'!$A$14</f>
        <v>0</v>
      </c>
    </row>
    <row r="25" spans="1:6" ht="22.5" customHeight="1" thickBot="1" x14ac:dyDescent="0.3">
      <c r="A25" s="39">
        <f>'16'!$B$2</f>
        <v>0</v>
      </c>
      <c r="B25" s="39">
        <f>'16'!$B$3:$E$3</f>
        <v>0</v>
      </c>
      <c r="C25" s="64">
        <f>+'16'!$B$5</f>
        <v>2000</v>
      </c>
      <c r="D25" s="43">
        <v>16</v>
      </c>
      <c r="E25" s="187"/>
      <c r="F25" s="63">
        <f ca="1">+'16'!$A$14</f>
        <v>0</v>
      </c>
    </row>
    <row r="26" spans="1:6" ht="22.5" customHeight="1" thickBot="1" x14ac:dyDescent="0.3">
      <c r="A26" s="39">
        <f>'17'!$B$2</f>
        <v>0</v>
      </c>
      <c r="B26" s="39">
        <f>'17'!$B$3:$E$3</f>
        <v>0</v>
      </c>
      <c r="C26" s="64">
        <f>+'17'!$B$5</f>
        <v>2000</v>
      </c>
      <c r="D26" s="43">
        <v>17</v>
      </c>
      <c r="E26" s="187"/>
      <c r="F26" s="63">
        <f ca="1">+'17'!$A$14</f>
        <v>0</v>
      </c>
    </row>
    <row r="27" spans="1:6" ht="22.5" customHeight="1" thickBot="1" x14ac:dyDescent="0.3">
      <c r="A27" s="39">
        <f>'18'!$B$2</f>
        <v>0</v>
      </c>
      <c r="B27" s="39">
        <f>'18'!$B$3:$E$3</f>
        <v>0</v>
      </c>
      <c r="C27" s="64">
        <f>+'18'!$B$5</f>
        <v>2000</v>
      </c>
      <c r="D27" s="43">
        <v>18</v>
      </c>
      <c r="E27" s="187"/>
      <c r="F27" s="63">
        <f ca="1">+'18'!$A$14</f>
        <v>0</v>
      </c>
    </row>
    <row r="28" spans="1:6" ht="22.5" customHeight="1" thickBot="1" x14ac:dyDescent="0.3">
      <c r="A28" s="39">
        <f>'19'!$B$2</f>
        <v>0</v>
      </c>
      <c r="B28" s="39">
        <f>'19'!$B$3:$E$3</f>
        <v>0</v>
      </c>
      <c r="C28" s="64">
        <f>+'19'!$B$5</f>
        <v>2000</v>
      </c>
      <c r="D28" s="43">
        <v>19</v>
      </c>
      <c r="E28" s="187"/>
      <c r="F28" s="63">
        <f ca="1">+'19'!$A$14</f>
        <v>0</v>
      </c>
    </row>
    <row r="29" spans="1:6" ht="22.5" customHeight="1" thickBot="1" x14ac:dyDescent="0.3">
      <c r="A29" s="39">
        <f>'20'!$B$2</f>
        <v>0</v>
      </c>
      <c r="B29" s="39">
        <f>'20'!$B$3:$E$3</f>
        <v>0</v>
      </c>
      <c r="C29" s="64">
        <f>+'20'!$B$5</f>
        <v>2000</v>
      </c>
      <c r="D29" s="43">
        <v>20</v>
      </c>
      <c r="E29" s="188"/>
      <c r="F29" s="63">
        <f ca="1">+'20'!$A$14</f>
        <v>0</v>
      </c>
    </row>
    <row r="30" spans="1:6" ht="15" customHeight="1" x14ac:dyDescent="0.25"/>
    <row r="31" spans="1:6" ht="15" customHeight="1" x14ac:dyDescent="0.25"/>
    <row r="32" spans="1:6" ht="15.75" customHeight="1" x14ac:dyDescent="0.25"/>
  </sheetData>
  <protectedRanges>
    <protectedRange sqref="B2:B4" name="Bereich1"/>
  </protectedRanges>
  <mergeCells count="5">
    <mergeCell ref="E10:E29"/>
    <mergeCell ref="A7:F7"/>
    <mergeCell ref="E8:E9"/>
    <mergeCell ref="F8:F9"/>
    <mergeCell ref="A6:F6"/>
  </mergeCells>
  <conditionalFormatting sqref="F10:F29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A10:D29">
    <cfRule type="cellIs" dxfId="64" priority="2" operator="equal">
      <formula>0</formula>
    </cfRule>
  </conditionalFormatting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&amp;L&amp;"-,Fett"Team Assessment&amp;"-,Standard"
&amp;CTalent Improve
Swiss Streethockey
&amp;"-,Fett"TISS&amp;X ©&amp;X
&amp;R&amp;G</oddHeader>
    <oddFooter>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7C0F93-A07B-4ED5-81D9-ADA84F77C87E}">
          <x14:formula1>
            <xm:f>Dropdown!$A$19:$A$20</xm:f>
          </x14:formula1>
          <xm:sqref>C3:D3</xm:sqref>
        </x14:dataValidation>
        <x14:dataValidation type="list" allowBlank="1" showInputMessage="1" showErrorMessage="1" xr:uid="{CC4E9992-C26C-4733-8BC1-56875F6789D5}">
          <x14:formula1>
            <xm:f>Dropdown!$A$23:$A$29</xm:f>
          </x14:formula1>
          <xm:sqref>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846C-011C-4450-A738-6F0BDE584512}">
  <sheetPr codeName="Tabelle43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12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11" priority="2">
      <formula>"wenn($B$6=11);"</formula>
    </cfRule>
  </conditionalFormatting>
  <conditionalFormatting sqref="I106:I114">
    <cfRule type="expression" dxfId="10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C548A45A-86B5-4D18-A80E-6631BDCCA146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452D1FC4-2248-4EC6-9FA2-73F0885F939C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37E4FE1D-D050-4EF4-8AB7-3178C5F65482}">
          <x14:formula1>
            <xm:f>Dropdown!$A$23:$A$29</xm:f>
          </x14:formula1>
          <xm:sqref>B7:E7</xm:sqref>
        </x14:dataValidation>
        <x14:dataValidation type="list" allowBlank="1" showInputMessage="1" showErrorMessage="1" xr:uid="{D768E2C0-35C7-4665-81C1-84B0A3B2B353}">
          <x14:formula1>
            <xm:f>Dropdown!$A$19:$A$20</xm:f>
          </x14:formula1>
          <xm:sqref>B4:E4</xm:sqref>
        </x14:dataValidation>
        <x14:dataValidation type="list" allowBlank="1" showInputMessage="1" showErrorMessage="1" xr:uid="{EA0E68AC-F651-4B9F-A9CC-2B04D3B78371}">
          <x14:formula1>
            <xm:f>Dropdown!$A$15:$A$16</xm:f>
          </x14:formula1>
          <xm:sqref>B10</xm:sqref>
        </x14:dataValidation>
        <x14:dataValidation type="list" allowBlank="1" showInputMessage="1" showErrorMessage="1" xr:uid="{6640E4C1-E307-4E54-BB6F-C07FA6C8E4D0}">
          <x14:formula1>
            <xm:f>Dropdown!$A$7:$A$12</xm:f>
          </x14:formula1>
          <xm:sqref>B9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863B-D7EA-436D-AE23-A88254F76A3B}">
  <sheetPr codeName="Tabelle42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9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8" priority="2">
      <formula>"wenn($B$6=11);"</formula>
    </cfRule>
  </conditionalFormatting>
  <conditionalFormatting sqref="I106:I114">
    <cfRule type="expression" dxfId="7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7C869523-D4F9-4F98-8C50-84C4031C4C0A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A3008E3-5F2D-4EB5-8D55-AD57BC1EDAAC}">
          <x14:formula1>
            <xm:f>Dropdown!$A$7:$A$12</xm:f>
          </x14:formula1>
          <xm:sqref>B9</xm:sqref>
        </x14:dataValidation>
        <x14:dataValidation type="list" allowBlank="1" showInputMessage="1" showErrorMessage="1" xr:uid="{A9BCAA97-169A-4566-9D8A-592D43A257F1}">
          <x14:formula1>
            <xm:f>Dropdown!$A$15:$A$16</xm:f>
          </x14:formula1>
          <xm:sqref>B10</xm:sqref>
        </x14:dataValidation>
        <x14:dataValidation type="list" allowBlank="1" showInputMessage="1" showErrorMessage="1" xr:uid="{FB229B00-16BC-48D4-80CD-2609324B85BC}">
          <x14:formula1>
            <xm:f>Dropdown!$A$19:$A$20</xm:f>
          </x14:formula1>
          <xm:sqref>B4:E4</xm:sqref>
        </x14:dataValidation>
        <x14:dataValidation type="list" allowBlank="1" showInputMessage="1" showErrorMessage="1" xr:uid="{17693873-1450-4FD8-9C57-12100E27FB48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008D58D3-4B1F-40C7-8D9D-972B124A236F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243-9484-495E-8D89-4C84C3BA913F}">
  <sheetPr codeName="Tabelle44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6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5" priority="2">
      <formula>"wenn($B$6=11);"</formula>
    </cfRule>
  </conditionalFormatting>
  <conditionalFormatting sqref="I106:I114">
    <cfRule type="expression" dxfId="4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29A4A199-0189-4EE5-AFB7-71298C986895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9FBDA58-EF01-454C-845E-CF0E02E308A6}">
          <x14:formula1>
            <xm:f>Dropdown!$A$7:$A$12</xm:f>
          </x14:formula1>
          <xm:sqref>B9</xm:sqref>
        </x14:dataValidation>
        <x14:dataValidation type="list" allowBlank="1" showInputMessage="1" showErrorMessage="1" xr:uid="{2C1C4470-D6C3-4D29-8A3D-47FEFE203D0B}">
          <x14:formula1>
            <xm:f>Dropdown!$A$15:$A$16</xm:f>
          </x14:formula1>
          <xm:sqref>B10</xm:sqref>
        </x14:dataValidation>
        <x14:dataValidation type="list" allowBlank="1" showInputMessage="1" showErrorMessage="1" xr:uid="{D3903349-DDCD-4A9F-B82E-78EEB4240FD9}">
          <x14:formula1>
            <xm:f>Dropdown!$A$19:$A$20</xm:f>
          </x14:formula1>
          <xm:sqref>B4:E4</xm:sqref>
        </x14:dataValidation>
        <x14:dataValidation type="list" allowBlank="1" showInputMessage="1" showErrorMessage="1" xr:uid="{7FE2D48F-FB4C-4153-B28F-02D6F7844A54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EA52F0E2-B214-4685-A022-6B3DB5064730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A7BB-B0C3-4E51-9250-E645924F40ED}">
  <sheetPr codeName="Tabelle23">
    <tabColor rgb="FF002060"/>
  </sheetPr>
  <dimension ref="A1:K116"/>
  <sheetViews>
    <sheetView tabSelected="1" view="pageLayout" topLeftCell="A28" zoomScale="130" zoomScaleNormal="100" zoomScalePageLayoutView="130" workbookViewId="0">
      <selection activeCell="A27" sqref="A27:C30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163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372.91666666666663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3.75</v>
      </c>
      <c r="K17" s="29">
        <v>3.5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4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4.25</v>
      </c>
      <c r="K20" s="29">
        <v>5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5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4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3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3.6666666666666665</v>
      </c>
      <c r="K24" s="29">
        <v>3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3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5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3.75</v>
      </c>
      <c r="K27" s="29">
        <v>4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4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4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3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2.5</v>
      </c>
      <c r="K32" s="29">
        <v>2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2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3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3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5</v>
      </c>
      <c r="K36" s="29">
        <v>5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5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5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3.75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4.25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3.6666666666666665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3.75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2.5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5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3.8194444444444442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372.91666666666663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G17:I17"/>
    <mergeCell ref="D17:F17"/>
    <mergeCell ref="A1:E1"/>
    <mergeCell ref="B2:E2"/>
    <mergeCell ref="B3:E3"/>
    <mergeCell ref="A8:E8"/>
    <mergeCell ref="G16:I16"/>
    <mergeCell ref="B9:E9"/>
    <mergeCell ref="B10:E10"/>
    <mergeCell ref="A11:C11"/>
    <mergeCell ref="A12:C12"/>
    <mergeCell ref="B4:E4"/>
    <mergeCell ref="A15:K15"/>
    <mergeCell ref="B5:E5"/>
    <mergeCell ref="G23:I23"/>
    <mergeCell ref="D31:F31"/>
    <mergeCell ref="D24:F24"/>
    <mergeCell ref="D25:F25"/>
    <mergeCell ref="G25:I25"/>
    <mergeCell ref="D35:F35"/>
    <mergeCell ref="D36:F36"/>
    <mergeCell ref="D26:F26"/>
    <mergeCell ref="D18:F18"/>
    <mergeCell ref="G18:I18"/>
    <mergeCell ref="A49:E49"/>
    <mergeCell ref="A13:E13"/>
    <mergeCell ref="B7:E7"/>
    <mergeCell ref="A43:C43"/>
    <mergeCell ref="A44:C44"/>
    <mergeCell ref="A45:C45"/>
    <mergeCell ref="A46:C46"/>
    <mergeCell ref="A24:C26"/>
    <mergeCell ref="A27:C30"/>
    <mergeCell ref="A32:C35"/>
    <mergeCell ref="A36:C38"/>
    <mergeCell ref="A31:C31"/>
    <mergeCell ref="D19:F19"/>
    <mergeCell ref="D20:F20"/>
    <mergeCell ref="A19:C19"/>
    <mergeCell ref="A20:C23"/>
    <mergeCell ref="D21:F21"/>
    <mergeCell ref="D22:F22"/>
    <mergeCell ref="D23:F23"/>
    <mergeCell ref="A17:C18"/>
    <mergeCell ref="A16:C16"/>
    <mergeCell ref="D16:F16"/>
    <mergeCell ref="J32:J35"/>
    <mergeCell ref="J36:J38"/>
    <mergeCell ref="J24:J26"/>
    <mergeCell ref="E11:F11"/>
    <mergeCell ref="E12:F12"/>
    <mergeCell ref="J27:J30"/>
    <mergeCell ref="J17:J18"/>
    <mergeCell ref="J20:J23"/>
    <mergeCell ref="G33:I33"/>
    <mergeCell ref="G34:I34"/>
    <mergeCell ref="G35:I35"/>
    <mergeCell ref="G37:I37"/>
    <mergeCell ref="G38:I38"/>
    <mergeCell ref="G26:I26"/>
    <mergeCell ref="G27:I27"/>
    <mergeCell ref="G28:I28"/>
    <mergeCell ref="G31:I31"/>
    <mergeCell ref="D27:F27"/>
    <mergeCell ref="G24:I24"/>
    <mergeCell ref="G36:I36"/>
    <mergeCell ref="G19:I19"/>
    <mergeCell ref="G20:I20"/>
    <mergeCell ref="G21:I21"/>
    <mergeCell ref="G22:I22"/>
    <mergeCell ref="H52:K57"/>
    <mergeCell ref="B6:E6"/>
    <mergeCell ref="F43:G43"/>
    <mergeCell ref="F44:G44"/>
    <mergeCell ref="F45:G45"/>
    <mergeCell ref="F46:G46"/>
    <mergeCell ref="F47:G47"/>
    <mergeCell ref="F48:G48"/>
    <mergeCell ref="F49:G49"/>
    <mergeCell ref="B14:C14"/>
    <mergeCell ref="K13:K14"/>
    <mergeCell ref="A47:C47"/>
    <mergeCell ref="A48:C48"/>
    <mergeCell ref="G29:I29"/>
    <mergeCell ref="G30:I30"/>
    <mergeCell ref="G32:I32"/>
    <mergeCell ref="D37:F37"/>
    <mergeCell ref="D38:F38"/>
    <mergeCell ref="D28:F28"/>
    <mergeCell ref="D29:F29"/>
    <mergeCell ref="D30:F30"/>
    <mergeCell ref="D32:F32"/>
    <mergeCell ref="D33:F33"/>
    <mergeCell ref="D34:F34"/>
    <mergeCell ref="A60:B60"/>
    <mergeCell ref="A74:B74"/>
    <mergeCell ref="C74:D74"/>
    <mergeCell ref="E74:F74"/>
    <mergeCell ref="A90:B90"/>
    <mergeCell ref="C90:D90"/>
    <mergeCell ref="E90:F90"/>
    <mergeCell ref="A103:B103"/>
    <mergeCell ref="C103:D103"/>
    <mergeCell ref="E103:F103"/>
  </mergeCells>
  <conditionalFormatting sqref="K17">
    <cfRule type="colorScale" priority="6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5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5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3" priority="6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2" priority="2">
      <formula>"wenn($B$6=11);"</formula>
    </cfRule>
  </conditionalFormatting>
  <conditionalFormatting sqref="I106:I114">
    <cfRule type="expression" dxfId="1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EA1632C3-BC5C-4F7A-A157-852F8BE2020E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666A769-FB11-4276-B494-40AB1D882BC4}">
          <x14:formula1>
            <xm:f>Dropdown!$A$7:$A$12</xm:f>
          </x14:formula1>
          <xm:sqref>B9</xm:sqref>
        </x14:dataValidation>
        <x14:dataValidation type="list" allowBlank="1" showInputMessage="1" showErrorMessage="1" xr:uid="{37FE59EB-9ED5-4AB9-83CA-3DC02ACA5532}">
          <x14:formula1>
            <xm:f>Dropdown!$A$15:$A$16</xm:f>
          </x14:formula1>
          <xm:sqref>B10</xm:sqref>
        </x14:dataValidation>
        <x14:dataValidation type="list" allowBlank="1" showInputMessage="1" showErrorMessage="1" xr:uid="{4BB3482F-3964-4E99-BE7A-5C4D864624EE}">
          <x14:formula1>
            <xm:f>Dropdown!$A$19:$A$20</xm:f>
          </x14:formula1>
          <xm:sqref>B4:E4</xm:sqref>
        </x14:dataValidation>
        <x14:dataValidation type="list" allowBlank="1" showInputMessage="1" showErrorMessage="1" xr:uid="{DDC2995F-9864-4DF4-9DE8-0733E718E102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931A10C1-560C-4103-9015-1A0215A6A2AC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866F2-C8B0-4BDA-9359-08D0F134DF74}">
  <sheetPr codeName="Tabelle24">
    <tabColor theme="1"/>
  </sheetPr>
  <dimension ref="A2:K39"/>
  <sheetViews>
    <sheetView workbookViewId="0">
      <selection activeCell="E5" sqref="E5"/>
    </sheetView>
  </sheetViews>
  <sheetFormatPr baseColWidth="10" defaultColWidth="11.42578125" defaultRowHeight="15" x14ac:dyDescent="0.25"/>
  <cols>
    <col min="3" max="3" width="18.42578125" bestFit="1" customWidth="1"/>
    <col min="4" max="4" width="16.7109375" bestFit="1" customWidth="1"/>
    <col min="5" max="5" width="16.5703125" bestFit="1" customWidth="1"/>
    <col min="6" max="6" width="14.28515625" bestFit="1" customWidth="1"/>
    <col min="8" max="8" width="18.28515625" bestFit="1" customWidth="1"/>
  </cols>
  <sheetData>
    <row r="2" spans="1:11" x14ac:dyDescent="0.25">
      <c r="A2" s="1" t="s">
        <v>116</v>
      </c>
      <c r="C2" s="1" t="s">
        <v>164</v>
      </c>
      <c r="D2" s="1"/>
    </row>
    <row r="3" spans="1:11" x14ac:dyDescent="0.25">
      <c r="A3" t="s">
        <v>122</v>
      </c>
      <c r="C3">
        <f ca="1">YEAR(TODAY())</f>
        <v>2019</v>
      </c>
    </row>
    <row r="4" spans="1:11" x14ac:dyDescent="0.25">
      <c r="A4" t="s">
        <v>158</v>
      </c>
    </row>
    <row r="6" spans="1:11" x14ac:dyDescent="0.25">
      <c r="A6" s="1" t="s">
        <v>135</v>
      </c>
    </row>
    <row r="7" spans="1:11" x14ac:dyDescent="0.25">
      <c r="A7" t="s">
        <v>158</v>
      </c>
    </row>
    <row r="8" spans="1:11" ht="17.25" x14ac:dyDescent="0.3">
      <c r="A8" t="s">
        <v>136</v>
      </c>
      <c r="K8" s="45"/>
    </row>
    <row r="9" spans="1:11" x14ac:dyDescent="0.25">
      <c r="A9" t="s">
        <v>165</v>
      </c>
    </row>
    <row r="10" spans="1:11" x14ac:dyDescent="0.25">
      <c r="A10" t="s">
        <v>166</v>
      </c>
    </row>
    <row r="11" spans="1:11" x14ac:dyDescent="0.25">
      <c r="A11" t="s">
        <v>167</v>
      </c>
    </row>
    <row r="12" spans="1:11" x14ac:dyDescent="0.25">
      <c r="A12" t="s">
        <v>168</v>
      </c>
    </row>
    <row r="14" spans="1:11" x14ac:dyDescent="0.25">
      <c r="A14" s="1" t="s">
        <v>169</v>
      </c>
    </row>
    <row r="15" spans="1:11" x14ac:dyDescent="0.25">
      <c r="A15" t="s">
        <v>170</v>
      </c>
    </row>
    <row r="16" spans="1:11" x14ac:dyDescent="0.25">
      <c r="A16" t="s">
        <v>138</v>
      </c>
    </row>
    <row r="18" spans="1:10" x14ac:dyDescent="0.25">
      <c r="A18" s="1" t="s">
        <v>129</v>
      </c>
    </row>
    <row r="19" spans="1:10" x14ac:dyDescent="0.25">
      <c r="A19" t="s">
        <v>130</v>
      </c>
    </row>
    <row r="20" spans="1:10" x14ac:dyDescent="0.25">
      <c r="A20" t="s">
        <v>160</v>
      </c>
    </row>
    <row r="21" spans="1:10" x14ac:dyDescent="0.25">
      <c r="C21" s="1" t="s">
        <v>171</v>
      </c>
    </row>
    <row r="22" spans="1:10" x14ac:dyDescent="0.25">
      <c r="A22" s="1" t="s">
        <v>116</v>
      </c>
      <c r="C22" t="s">
        <v>172</v>
      </c>
      <c r="D22" t="s">
        <v>9</v>
      </c>
      <c r="E22" t="s">
        <v>13</v>
      </c>
      <c r="F22" t="s">
        <v>16</v>
      </c>
      <c r="G22" t="s">
        <v>20</v>
      </c>
    </row>
    <row r="23" spans="1:10" x14ac:dyDescent="0.25">
      <c r="A23" t="s">
        <v>133</v>
      </c>
      <c r="C23" t="s">
        <v>173</v>
      </c>
      <c r="D23" t="s">
        <v>174</v>
      </c>
      <c r="E23" t="s">
        <v>175</v>
      </c>
      <c r="F23" t="s">
        <v>176</v>
      </c>
      <c r="G23" t="s">
        <v>177</v>
      </c>
      <c r="H23" t="s">
        <v>178</v>
      </c>
    </row>
    <row r="24" spans="1:10" x14ac:dyDescent="0.25">
      <c r="A24" t="s">
        <v>179</v>
      </c>
      <c r="C24">
        <v>0</v>
      </c>
      <c r="D24">
        <v>1</v>
      </c>
      <c r="E24">
        <v>2</v>
      </c>
      <c r="F24">
        <v>3</v>
      </c>
    </row>
    <row r="25" spans="1:10" x14ac:dyDescent="0.25">
      <c r="A25" t="s">
        <v>163</v>
      </c>
      <c r="C25">
        <v>0</v>
      </c>
      <c r="D25">
        <v>0.5</v>
      </c>
      <c r="E25">
        <v>1</v>
      </c>
      <c r="F25">
        <v>1.5</v>
      </c>
      <c r="G25">
        <v>2</v>
      </c>
      <c r="H25">
        <v>2.5</v>
      </c>
      <c r="I25">
        <v>3</v>
      </c>
      <c r="J25">
        <v>3.5</v>
      </c>
    </row>
    <row r="26" spans="1:10" x14ac:dyDescent="0.25">
      <c r="A26" t="s">
        <v>180</v>
      </c>
      <c r="C26">
        <v>0</v>
      </c>
      <c r="D26">
        <v>1</v>
      </c>
      <c r="E26">
        <v>2</v>
      </c>
      <c r="F26">
        <v>3</v>
      </c>
      <c r="G26">
        <v>4</v>
      </c>
      <c r="H26">
        <v>5</v>
      </c>
    </row>
    <row r="27" spans="1:10" x14ac:dyDescent="0.25">
      <c r="A27" t="s">
        <v>181</v>
      </c>
    </row>
    <row r="28" spans="1:10" x14ac:dyDescent="0.25">
      <c r="A28" t="s">
        <v>182</v>
      </c>
    </row>
    <row r="29" spans="1:10" x14ac:dyDescent="0.25">
      <c r="A29" t="s">
        <v>183</v>
      </c>
    </row>
    <row r="31" spans="1:10" x14ac:dyDescent="0.25">
      <c r="A31" s="1" t="s">
        <v>184</v>
      </c>
    </row>
    <row r="32" spans="1:10" x14ac:dyDescent="0.25">
      <c r="A32">
        <v>0</v>
      </c>
    </row>
    <row r="33" spans="1:1" x14ac:dyDescent="0.25">
      <c r="A33">
        <v>1</v>
      </c>
    </row>
    <row r="34" spans="1:1" x14ac:dyDescent="0.25">
      <c r="A34">
        <v>2</v>
      </c>
    </row>
    <row r="35" spans="1:1" x14ac:dyDescent="0.25">
      <c r="A35">
        <v>3</v>
      </c>
    </row>
    <row r="36" spans="1:1" x14ac:dyDescent="0.25">
      <c r="A36">
        <v>3.5</v>
      </c>
    </row>
    <row r="37" spans="1:1" x14ac:dyDescent="0.25">
      <c r="A37">
        <v>4</v>
      </c>
    </row>
    <row r="38" spans="1:1" x14ac:dyDescent="0.25">
      <c r="A38">
        <v>4.5</v>
      </c>
    </row>
    <row r="39" spans="1:1" x14ac:dyDescent="0.25">
      <c r="A39">
        <v>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A93B-4CFD-4F66-955C-DBFE25DCD069}">
  <sheetPr codeName="Tabelle25">
    <tabColor rgb="FFE95557"/>
  </sheetPr>
  <dimension ref="A1:K116"/>
  <sheetViews>
    <sheetView view="pageLayout" topLeftCell="A16" zoomScale="130" zoomScaleNormal="100" zoomScalePageLayoutView="130" workbookViewId="0">
      <selection activeCell="B7" sqref="B7:E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63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62" priority="2">
      <formula>"wenn($B$6=11);"</formula>
    </cfRule>
  </conditionalFormatting>
  <conditionalFormatting sqref="I106:I114">
    <cfRule type="expression" dxfId="61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C284A3F0-92C4-486A-AD01-B8A05DCE42AE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6AA7993A-E860-464C-9D7C-6F0A4B5EFCE5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291D29F3-92B7-4078-A6B9-408C888DECA7}">
          <x14:formula1>
            <xm:f>Dropdown!$A$23:$A$29</xm:f>
          </x14:formula1>
          <xm:sqref>B7:E7</xm:sqref>
        </x14:dataValidation>
        <x14:dataValidation type="list" allowBlank="1" showInputMessage="1" showErrorMessage="1" xr:uid="{C773A8B7-762F-47F7-9299-5CEE78FC7904}">
          <x14:formula1>
            <xm:f>Dropdown!$A$19:$A$20</xm:f>
          </x14:formula1>
          <xm:sqref>B4:E4</xm:sqref>
        </x14:dataValidation>
        <x14:dataValidation type="list" allowBlank="1" showInputMessage="1" showErrorMessage="1" xr:uid="{8A770AE6-7EC2-405D-A22B-738D528DF12C}">
          <x14:formula1>
            <xm:f>Dropdown!$A$15:$A$16</xm:f>
          </x14:formula1>
          <xm:sqref>B10</xm:sqref>
        </x14:dataValidation>
        <x14:dataValidation type="list" allowBlank="1" showInputMessage="1" showErrorMessage="1" xr:uid="{A68E89B0-FD8B-4B57-90BF-BCA94278F7DD}">
          <x14:formula1>
            <xm:f>Dropdown!$A$7:$A$12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5911-4FAF-42F6-B08A-85882746CC30}">
  <sheetPr codeName="Tabelle26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60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59" priority="2">
      <formula>"wenn($B$6=11);"</formula>
    </cfRule>
  </conditionalFormatting>
  <conditionalFormatting sqref="I106:I114">
    <cfRule type="expression" dxfId="58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9F31F0EF-ED3F-42EB-AAEF-8740F8F9B39A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E014EC0-0F0F-47F9-85C3-EA259A175326}">
          <x14:formula1>
            <xm:f>Dropdown!$A$7:$A$12</xm:f>
          </x14:formula1>
          <xm:sqref>B9</xm:sqref>
        </x14:dataValidation>
        <x14:dataValidation type="list" allowBlank="1" showInputMessage="1" showErrorMessage="1" xr:uid="{1CF470AD-C639-4F87-A2BA-3DEE3E83EC47}">
          <x14:formula1>
            <xm:f>Dropdown!$A$15:$A$16</xm:f>
          </x14:formula1>
          <xm:sqref>B10</xm:sqref>
        </x14:dataValidation>
        <x14:dataValidation type="list" allowBlank="1" showInputMessage="1" showErrorMessage="1" xr:uid="{97EBEDCF-D0C2-44AC-A8CC-1BFF0FA1A400}">
          <x14:formula1>
            <xm:f>Dropdown!$A$19:$A$20</xm:f>
          </x14:formula1>
          <xm:sqref>B4:E4</xm:sqref>
        </x14:dataValidation>
        <x14:dataValidation type="list" allowBlank="1" showInputMessage="1" showErrorMessage="1" xr:uid="{7FD54C93-2E01-4581-8AAD-C3E761B30AE1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E23126FA-6714-4841-B5B5-356F77ED6F17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7A50-ADCD-45D9-B3A3-90C6D7FD0E0F}">
  <sheetPr codeName="Tabelle27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57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56" priority="2">
      <formula>"wenn($B$6=11);"</formula>
    </cfRule>
  </conditionalFormatting>
  <conditionalFormatting sqref="I106:I114">
    <cfRule type="expression" dxfId="55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65A89052-A7C2-4DC7-82FB-FA6CE4608FE2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C86E7B50-C163-48CC-A9BA-4C526B383020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C433D52F-C82F-43CD-88D5-3D338E117C3E}">
          <x14:formula1>
            <xm:f>Dropdown!$A$23:$A$29</xm:f>
          </x14:formula1>
          <xm:sqref>B7:E7</xm:sqref>
        </x14:dataValidation>
        <x14:dataValidation type="list" allowBlank="1" showInputMessage="1" showErrorMessage="1" xr:uid="{49F0E59C-7195-476A-A3C0-C0D3EA5AACA8}">
          <x14:formula1>
            <xm:f>Dropdown!$A$19:$A$20</xm:f>
          </x14:formula1>
          <xm:sqref>B4:E4</xm:sqref>
        </x14:dataValidation>
        <x14:dataValidation type="list" allowBlank="1" showInputMessage="1" showErrorMessage="1" xr:uid="{0BEE6DD6-09E3-40EB-BE1A-7C9B799C3232}">
          <x14:formula1>
            <xm:f>Dropdown!$A$15:$A$16</xm:f>
          </x14:formula1>
          <xm:sqref>B10</xm:sqref>
        </x14:dataValidation>
        <x14:dataValidation type="list" allowBlank="1" showInputMessage="1" showErrorMessage="1" xr:uid="{A7F4533A-E2EA-402A-BEA3-C2C689137C77}">
          <x14:formula1>
            <xm:f>Dropdown!$A$7:$A$12</xm:f>
          </x14:formula1>
          <xm:sqref>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72A9-BADF-45FF-B313-3E0813F77419}">
  <sheetPr codeName="Tabelle28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54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53" priority="2">
      <formula>"wenn($B$6=11);"</formula>
    </cfRule>
  </conditionalFormatting>
  <conditionalFormatting sqref="I106:I114">
    <cfRule type="expression" dxfId="52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9510055C-43E0-467A-A063-34B83D3D03F8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767D1C3-4760-4955-8E4E-8A44CB95F124}">
          <x14:formula1>
            <xm:f>Dropdown!$A$7:$A$12</xm:f>
          </x14:formula1>
          <xm:sqref>B9</xm:sqref>
        </x14:dataValidation>
        <x14:dataValidation type="list" allowBlank="1" showInputMessage="1" showErrorMessage="1" xr:uid="{0DABFA76-64F0-4C82-BA41-076C6C2B349A}">
          <x14:formula1>
            <xm:f>Dropdown!$A$15:$A$16</xm:f>
          </x14:formula1>
          <xm:sqref>B10</xm:sqref>
        </x14:dataValidation>
        <x14:dataValidation type="list" allowBlank="1" showInputMessage="1" showErrorMessage="1" xr:uid="{BCAEA8D6-1687-40BE-AE2C-82D90B3D8C41}">
          <x14:formula1>
            <xm:f>Dropdown!$A$19:$A$20</xm:f>
          </x14:formula1>
          <xm:sqref>B4:E4</xm:sqref>
        </x14:dataValidation>
        <x14:dataValidation type="list" allowBlank="1" showInputMessage="1" showErrorMessage="1" xr:uid="{BCBE4BEA-55F3-45AD-9421-C3E1FD7D031D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3FE6CD79-F40D-47F6-84D2-EB230C02393A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5F27-E2C7-4E2B-B32A-E87B376FB96F}">
  <sheetPr codeName="Tabelle29">
    <tabColor rgb="FFE95557"/>
  </sheetPr>
  <dimension ref="A1:K116"/>
  <sheetViews>
    <sheetView view="pageLayout" zoomScale="130" zoomScaleNormal="100" zoomScalePageLayoutView="130" workbookViewId="0">
      <selection activeCell="K39" sqref="K39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51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50" priority="2">
      <formula>"wenn($B$6=11);"</formula>
    </cfRule>
  </conditionalFormatting>
  <conditionalFormatting sqref="I106:I114">
    <cfRule type="expression" dxfId="49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795C68C0-50D3-43CC-AB88-F6A7DFDCC749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12F065E3-F82F-4BE1-84A7-3F0319708F2D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4D080856-9CE0-43A3-BDCB-3566A3970427}">
          <x14:formula1>
            <xm:f>Dropdown!$A$23:$A$29</xm:f>
          </x14:formula1>
          <xm:sqref>B7:E7</xm:sqref>
        </x14:dataValidation>
        <x14:dataValidation type="list" allowBlank="1" showInputMessage="1" showErrorMessage="1" xr:uid="{9FF4AF74-A06E-4E4B-9E8B-09409905D85F}">
          <x14:formula1>
            <xm:f>Dropdown!$A$19:$A$20</xm:f>
          </x14:formula1>
          <xm:sqref>B4:E4</xm:sqref>
        </x14:dataValidation>
        <x14:dataValidation type="list" allowBlank="1" showInputMessage="1" showErrorMessage="1" xr:uid="{378006D7-461D-4414-AF3B-5C0AEE30C93B}">
          <x14:formula1>
            <xm:f>Dropdown!$A$15:$A$16</xm:f>
          </x14:formula1>
          <xm:sqref>B10</xm:sqref>
        </x14:dataValidation>
        <x14:dataValidation type="list" allowBlank="1" showInputMessage="1" showErrorMessage="1" xr:uid="{E7458B75-2DA1-48A8-9D9F-398A92CFAB42}">
          <x14:formula1>
            <xm:f>Dropdown!$A$7:$A$12</xm:f>
          </x14:formula1>
          <xm:sqref>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249D-0676-4CED-9389-29A2B6F451AB}">
  <sheetPr codeName="Tabelle30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48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47" priority="2">
      <formula>"wenn($B$6=11);"</formula>
    </cfRule>
  </conditionalFormatting>
  <conditionalFormatting sqref="I106:I114">
    <cfRule type="expression" dxfId="46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6224DA6D-B24C-4E7D-89D4-4AB5312EE2CF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0064044-43D0-40B1-926B-9D2F036083B3}">
          <x14:formula1>
            <xm:f>Dropdown!$A$7:$A$12</xm:f>
          </x14:formula1>
          <xm:sqref>B9</xm:sqref>
        </x14:dataValidation>
        <x14:dataValidation type="list" allowBlank="1" showInputMessage="1" showErrorMessage="1" xr:uid="{0D640ECE-FE3C-40EB-8606-019F4E45D073}">
          <x14:formula1>
            <xm:f>Dropdown!$A$15:$A$16</xm:f>
          </x14:formula1>
          <xm:sqref>B10</xm:sqref>
        </x14:dataValidation>
        <x14:dataValidation type="list" allowBlank="1" showInputMessage="1" showErrorMessage="1" xr:uid="{1C36F183-952C-4D48-9981-7C3273ED3911}">
          <x14:formula1>
            <xm:f>Dropdown!$A$19:$A$20</xm:f>
          </x14:formula1>
          <xm:sqref>B4:E4</xm:sqref>
        </x14:dataValidation>
        <x14:dataValidation type="list" allowBlank="1" showInputMessage="1" showErrorMessage="1" xr:uid="{2CBA9FC8-D105-4475-BA1D-4FBCBCBD28CB}">
          <x14:formula1>
            <xm:f>Dropdown!$A$23:$A$29</xm:f>
          </x14:formula1>
          <xm:sqref>B7:E7</xm:sqref>
        </x14:dataValidation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41E6691D-BA3A-40EB-9921-0B8F7DA9E849}">
          <x14:formula1>
            <xm:f>Dropdown!$A$32:$A$39</xm:f>
          </x14:formula1>
          <xm:sqref>K17:K18 K32:K38 K20:K30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1127-F78D-4763-9CF4-ED863C14D0DB}">
  <sheetPr codeName="Tabelle31">
    <tabColor rgb="FFE95557"/>
  </sheetPr>
  <dimension ref="A1:K116"/>
  <sheetViews>
    <sheetView view="pageLayout" zoomScale="130" zoomScaleNormal="100" zoomScalePageLayoutView="130" workbookViewId="0">
      <selection activeCell="A7" sqref="A7"/>
    </sheetView>
  </sheetViews>
  <sheetFormatPr baseColWidth="10" defaultColWidth="11.42578125" defaultRowHeight="15" x14ac:dyDescent="0.25"/>
  <cols>
    <col min="1" max="1" width="11.5703125" customWidth="1"/>
    <col min="2" max="2" width="4.28515625" customWidth="1"/>
    <col min="3" max="3" width="3.28515625" customWidth="1"/>
    <col min="5" max="6" width="4.42578125" customWidth="1"/>
    <col min="7" max="7" width="5.28515625" customWidth="1"/>
    <col min="8" max="8" width="7" customWidth="1"/>
  </cols>
  <sheetData>
    <row r="1" spans="1:11" ht="21" customHeight="1" thickBot="1" x14ac:dyDescent="0.3">
      <c r="A1" s="222" t="s">
        <v>128</v>
      </c>
      <c r="B1" s="223"/>
      <c r="C1" s="223"/>
      <c r="D1" s="223"/>
      <c r="E1" s="223"/>
    </row>
    <row r="2" spans="1:11" ht="15" customHeight="1" thickBot="1" x14ac:dyDescent="0.3">
      <c r="A2" s="25" t="s">
        <v>125</v>
      </c>
      <c r="B2" s="220"/>
      <c r="C2" s="221"/>
      <c r="D2" s="221"/>
      <c r="E2" s="221"/>
    </row>
    <row r="3" spans="1:11" ht="15.75" customHeight="1" thickBot="1" x14ac:dyDescent="0.3">
      <c r="A3" s="25" t="s">
        <v>126</v>
      </c>
      <c r="B3" s="220"/>
      <c r="C3" s="221"/>
      <c r="D3" s="221"/>
      <c r="E3" s="221"/>
    </row>
    <row r="4" spans="1:11" ht="15.75" customHeight="1" thickBot="1" x14ac:dyDescent="0.3">
      <c r="A4" s="25" t="s">
        <v>129</v>
      </c>
      <c r="B4" s="220" t="s">
        <v>130</v>
      </c>
      <c r="C4" s="221"/>
      <c r="D4" s="221"/>
      <c r="E4" s="221"/>
    </row>
    <row r="5" spans="1:11" ht="15.75" customHeight="1" thickBot="1" x14ac:dyDescent="0.3">
      <c r="A5" s="25" t="s">
        <v>127</v>
      </c>
      <c r="B5" s="220">
        <v>2000</v>
      </c>
      <c r="C5" s="221"/>
      <c r="D5" s="221"/>
      <c r="E5" s="221"/>
    </row>
    <row r="6" spans="1:11" ht="15.75" customHeight="1" thickBot="1" x14ac:dyDescent="0.3">
      <c r="A6" s="25" t="s">
        <v>131</v>
      </c>
      <c r="B6" s="220">
        <f ca="1">YEAR(TODAY())-B5</f>
        <v>19</v>
      </c>
      <c r="C6" s="221"/>
      <c r="D6" s="221"/>
      <c r="E6" s="221"/>
    </row>
    <row r="7" spans="1:11" ht="16.5" customHeight="1" thickBot="1" x14ac:dyDescent="0.3">
      <c r="A7" s="25" t="s">
        <v>132</v>
      </c>
      <c r="B7" s="220" t="s">
        <v>133</v>
      </c>
      <c r="C7" s="221"/>
      <c r="D7" s="221"/>
      <c r="E7" s="221"/>
    </row>
    <row r="8" spans="1:11" ht="19.5" thickBot="1" x14ac:dyDescent="0.3">
      <c r="A8" s="222" t="s">
        <v>134</v>
      </c>
      <c r="B8" s="223"/>
      <c r="C8" s="223"/>
      <c r="D8" s="223"/>
      <c r="E8" s="223"/>
    </row>
    <row r="9" spans="1:11" ht="15.75" thickBot="1" x14ac:dyDescent="0.3">
      <c r="A9" s="25" t="s">
        <v>135</v>
      </c>
      <c r="B9" s="220" t="s">
        <v>136</v>
      </c>
      <c r="C9" s="221"/>
      <c r="D9" s="221"/>
      <c r="E9" s="221"/>
    </row>
    <row r="10" spans="1:11" ht="15.75" thickBot="1" x14ac:dyDescent="0.3">
      <c r="A10" s="25" t="s">
        <v>137</v>
      </c>
      <c r="B10" s="220" t="s">
        <v>138</v>
      </c>
      <c r="C10" s="221"/>
      <c r="D10" s="221"/>
      <c r="E10" s="224"/>
    </row>
    <row r="11" spans="1:11" ht="15.75" customHeight="1" thickBot="1" x14ac:dyDescent="0.3">
      <c r="A11" s="225" t="s">
        <v>118</v>
      </c>
      <c r="B11" s="226"/>
      <c r="C11" s="227"/>
      <c r="D11" s="25" t="s">
        <v>139</v>
      </c>
      <c r="E11" s="199" t="s">
        <v>140</v>
      </c>
      <c r="F11" s="228"/>
    </row>
    <row r="12" spans="1:11" ht="15.75" thickBot="1" x14ac:dyDescent="0.3">
      <c r="A12" s="229"/>
      <c r="B12" s="230"/>
      <c r="C12" s="231"/>
      <c r="D12" s="33"/>
      <c r="E12" s="229"/>
      <c r="F12" s="230"/>
    </row>
    <row r="13" spans="1:11" ht="20.25" customHeight="1" thickBot="1" x14ac:dyDescent="0.3">
      <c r="A13" s="117" t="s">
        <v>141</v>
      </c>
      <c r="B13" s="118"/>
      <c r="C13" s="118"/>
      <c r="D13" s="118"/>
      <c r="E13" s="232"/>
      <c r="F13" s="60"/>
      <c r="K13" s="217" t="s">
        <v>142</v>
      </c>
    </row>
    <row r="14" spans="1:11" ht="22.5" customHeight="1" thickBot="1" x14ac:dyDescent="0.3">
      <c r="A14" s="62">
        <f ca="1">SUM(I62:I185)</f>
        <v>0</v>
      </c>
      <c r="B14" s="219" t="s">
        <v>143</v>
      </c>
      <c r="C14" s="219"/>
      <c r="D14" s="59">
        <v>500</v>
      </c>
      <c r="E14" s="58"/>
      <c r="F14" s="61"/>
      <c r="K14" s="218"/>
    </row>
    <row r="15" spans="1:11" ht="18.75" customHeight="1" thickBot="1" x14ac:dyDescent="0.3">
      <c r="A15" s="189" t="s">
        <v>144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1"/>
    </row>
    <row r="16" spans="1:11" ht="19.5" customHeight="1" thickBot="1" x14ac:dyDescent="0.3">
      <c r="A16" s="127" t="str">
        <f>IF($B$9="Goalie",' INFO'!A54,' INFO'!A23)</f>
        <v>TEAM</v>
      </c>
      <c r="B16" s="128"/>
      <c r="C16" s="129"/>
      <c r="D16" s="127" t="str">
        <f>IF($B$9="Goalie",' INFO'!D54,' INFO'!D23)</f>
        <v>FÄHIGKEIT</v>
      </c>
      <c r="E16" s="128"/>
      <c r="F16" s="129"/>
      <c r="G16" s="127" t="s">
        <v>145</v>
      </c>
      <c r="H16" s="128"/>
      <c r="I16" s="129"/>
      <c r="J16" s="28" t="s">
        <v>146</v>
      </c>
      <c r="K16" s="30" t="s">
        <v>124</v>
      </c>
    </row>
    <row r="17" spans="1:11" ht="48.2" customHeight="1" thickBot="1" x14ac:dyDescent="0.3">
      <c r="A17" s="124" t="str">
        <f>IF($B$9="Goalie",' INFO'!A55,' INFO'!A24)</f>
        <v>ROLLE, SOZIAL</v>
      </c>
      <c r="B17" s="125"/>
      <c r="C17" s="126"/>
      <c r="D17" s="109" t="str">
        <f>IF($B$9="Goalie",' INFO'!D55,' INFO'!D24)</f>
        <v>TEAMDENKEN</v>
      </c>
      <c r="E17" s="109"/>
      <c r="F17" s="109"/>
      <c r="G17" s="109" t="str">
        <f>IF($B$9="Goalie",' INFO'!G55,' INFO'!G24)</f>
        <v>Identifikation zur Rolle, Umgang mit Kameraden (sozial integriert)</v>
      </c>
      <c r="H17" s="109"/>
      <c r="I17" s="216"/>
      <c r="J17" s="213">
        <f>IFERROR(AVERAGE(K17:K18),"-")</f>
        <v>0</v>
      </c>
      <c r="K17" s="29">
        <v>0</v>
      </c>
    </row>
    <row r="18" spans="1:11" ht="48.2" customHeight="1" thickBot="1" x14ac:dyDescent="0.3">
      <c r="A18" s="127"/>
      <c r="B18" s="128"/>
      <c r="C18" s="129"/>
      <c r="D18" s="109" t="str">
        <f>IF($B$9="Goalie",' INFO'!D56,' INFO'!D25)</f>
        <v>LEADERSHIP</v>
      </c>
      <c r="E18" s="109"/>
      <c r="F18" s="109"/>
      <c r="G18" s="109" t="str">
        <f>IF($B$9="Goalie",' INFO'!G56,' INFO'!G25)</f>
        <v>übernimmt Verantwortung, macht Mitspieler besser</v>
      </c>
      <c r="H18" s="109"/>
      <c r="I18" s="216"/>
      <c r="J18" s="215"/>
      <c r="K18" s="29">
        <v>0</v>
      </c>
    </row>
    <row r="19" spans="1:11" ht="17.25" customHeight="1" thickBot="1" x14ac:dyDescent="0.3">
      <c r="A19" s="69" t="str">
        <f>IF($B$9="Goalie",' INFO'!A57,' INFO'!A26)</f>
        <v>ON FIELD</v>
      </c>
      <c r="B19" s="70"/>
      <c r="C19" s="70"/>
      <c r="D19" s="69" t="str">
        <f>IF($B$9="Goalie",' INFO'!D57,' INFO'!D26)</f>
        <v>FÄHIGKEIT</v>
      </c>
      <c r="E19" s="70"/>
      <c r="F19" s="70"/>
      <c r="G19" s="69" t="s">
        <v>145</v>
      </c>
      <c r="H19" s="70"/>
      <c r="I19" s="70"/>
      <c r="J19" s="32" t="str">
        <f>$J$16</f>
        <v>Mittelwert</v>
      </c>
      <c r="K19" s="30"/>
    </row>
    <row r="20" spans="1:11" ht="48.2" customHeight="1" thickBot="1" x14ac:dyDescent="0.3">
      <c r="A20" s="114" t="str">
        <f>IF($B$9="Goalie",' INFO'!A58,' INFO'!A27)</f>
        <v>SKILL</v>
      </c>
      <c r="B20" s="115"/>
      <c r="C20" s="116"/>
      <c r="D20" s="109" t="str">
        <f>IF($B$9="Goalie",' INFO'!D58,' INFO'!D27)</f>
        <v>SCHUSS (WIRKUNG)</v>
      </c>
      <c r="E20" s="109"/>
      <c r="F20" s="109"/>
      <c r="G20" s="109" t="str">
        <f>IF($B$9="Goalie",' INFO'!G58,' INFO'!G27)</f>
        <v>Effizienz / Wirkungsgrad
schnell, hart, unter Druck</v>
      </c>
      <c r="H20" s="109"/>
      <c r="I20" s="109"/>
      <c r="J20" s="213">
        <f>IFERROR(AVERAGE(K20:K23),"-")</f>
        <v>0</v>
      </c>
      <c r="K20" s="29">
        <v>0</v>
      </c>
    </row>
    <row r="21" spans="1:11" ht="48.2" customHeight="1" thickBot="1" x14ac:dyDescent="0.3">
      <c r="A21" s="117"/>
      <c r="B21" s="118"/>
      <c r="C21" s="119"/>
      <c r="D21" s="109" t="str">
        <f>IF($B$9="Goalie",' INFO'!D59,' INFO'!D28)</f>
        <v>PASSING / ANNAHME</v>
      </c>
      <c r="E21" s="109"/>
      <c r="F21" s="109"/>
      <c r="G21" s="109" t="str">
        <f>IF($B$9="Goalie",' INFO'!G59,' INFO'!G28)</f>
        <v>Präzision, Timing, Effizienz (Technik)</v>
      </c>
      <c r="H21" s="109"/>
      <c r="I21" s="109"/>
      <c r="J21" s="214"/>
      <c r="K21" s="29">
        <v>0</v>
      </c>
    </row>
    <row r="22" spans="1:11" ht="48.2" customHeight="1" thickBot="1" x14ac:dyDescent="0.3">
      <c r="A22" s="117"/>
      <c r="B22" s="118"/>
      <c r="C22" s="119"/>
      <c r="D22" s="109" t="str">
        <f>IF($B$9="Goalie",' INFO'!D60,' INFO'!D29)</f>
        <v>DURCHSETZUNGS-
VERMÖGEN</v>
      </c>
      <c r="E22" s="109"/>
      <c r="F22" s="109"/>
      <c r="G22" s="109" t="str">
        <f>IF($B$9="Goalie",' INFO'!G60,' INFO'!G29)</f>
        <v>Effizienz, Finten,
variantenreich + überraschend</v>
      </c>
      <c r="H22" s="109"/>
      <c r="I22" s="109"/>
      <c r="J22" s="214"/>
      <c r="K22" s="29">
        <v>0</v>
      </c>
    </row>
    <row r="23" spans="1:11" ht="48.2" customHeight="1" thickBot="1" x14ac:dyDescent="0.3">
      <c r="A23" s="120"/>
      <c r="B23" s="121"/>
      <c r="C23" s="122"/>
      <c r="D23" s="109" t="str">
        <f>IF($B$9="Goalie",' INFO'!D61,' INFO'!D30)</f>
        <v>BALLKONTROLLE</v>
      </c>
      <c r="E23" s="109"/>
      <c r="F23" s="109"/>
      <c r="G23" s="109" t="str">
        <f>IF($B$9="Goalie",' INFO'!G61,' INFO'!G30)</f>
        <v xml:space="preserve">Ballmanagement auf engem Raum, Ball Protection,  schwer kontrollierbare Bälle </v>
      </c>
      <c r="H23" s="109"/>
      <c r="I23" s="109"/>
      <c r="J23" s="215"/>
      <c r="K23" s="29">
        <v>0</v>
      </c>
    </row>
    <row r="24" spans="1:11" ht="48.2" customHeight="1" thickBot="1" x14ac:dyDescent="0.3">
      <c r="A24" s="114" t="str">
        <f>IF($B$9="Goalie",' INFO'!A62,' INFO'!A31)</f>
        <v>MOVEMENT</v>
      </c>
      <c r="B24" s="115"/>
      <c r="C24" s="116"/>
      <c r="D24" s="109" t="str">
        <f>IF($B$9="Goalie",' INFO'!D62,' INFO'!D31)</f>
        <v>FOOTSPEED</v>
      </c>
      <c r="E24" s="109"/>
      <c r="F24" s="109"/>
      <c r="G24" s="109" t="str">
        <f>IF($B$9="Goalie",' INFO'!G62,' INFO'!G31)</f>
        <v>Beschleunigung, Endspeed</v>
      </c>
      <c r="H24" s="109"/>
      <c r="I24" s="109"/>
      <c r="J24" s="213">
        <f>IFERROR(AVERAGE(K24:K26),"-")</f>
        <v>0</v>
      </c>
      <c r="K24" s="29">
        <v>0</v>
      </c>
    </row>
    <row r="25" spans="1:11" ht="48.2" customHeight="1" thickBot="1" x14ac:dyDescent="0.3">
      <c r="A25" s="117"/>
      <c r="B25" s="118"/>
      <c r="C25" s="119"/>
      <c r="D25" s="109" t="str">
        <f>IF($B$9="Goalie",' INFO'!D63,' INFO'!D32)</f>
        <v>MOBILITÄT</v>
      </c>
      <c r="E25" s="109"/>
      <c r="F25" s="109"/>
      <c r="G25" s="109" t="str">
        <f>IF($B$9="Goalie",' INFO'!G63,' INFO'!G32)</f>
        <v>Drehungen, vw/rw, unter Einfluss von Kontakt</v>
      </c>
      <c r="H25" s="109"/>
      <c r="I25" s="109"/>
      <c r="J25" s="214"/>
      <c r="K25" s="29">
        <v>0</v>
      </c>
    </row>
    <row r="26" spans="1:11" ht="48.2" customHeight="1" thickBot="1" x14ac:dyDescent="0.3">
      <c r="A26" s="120"/>
      <c r="B26" s="121"/>
      <c r="C26" s="122"/>
      <c r="D26" s="109" t="str">
        <f>IF($B$9="Goalie",' INFO'!D64,' INFO'!D33)</f>
        <v>VARIANTEN</v>
      </c>
      <c r="E26" s="109"/>
      <c r="F26" s="109"/>
      <c r="G26" s="109" t="str">
        <f>IF($B$9="Goalie",' INFO'!G64,' INFO'!G33)</f>
        <v>vorwärts, rückwärts, Ökonomie</v>
      </c>
      <c r="H26" s="109"/>
      <c r="I26" s="109"/>
      <c r="J26" s="214"/>
      <c r="K26" s="29">
        <v>0</v>
      </c>
    </row>
    <row r="27" spans="1:11" ht="48.2" customHeight="1" thickBot="1" x14ac:dyDescent="0.3">
      <c r="A27" s="114" t="str">
        <f>IF($B$9="Goalie",' INFO'!A65,' INFO'!A34)</f>
        <v>HOCKEY SENSE</v>
      </c>
      <c r="B27" s="115"/>
      <c r="C27" s="116"/>
      <c r="D27" s="109" t="str">
        <f>IF($B$9="Goalie",' INFO'!D65,' INFO'!D34)</f>
        <v>SCORING</v>
      </c>
      <c r="E27" s="109"/>
      <c r="F27" s="109"/>
      <c r="G27" s="109" t="str">
        <f>IF($B$9="Goalie",' INFO'!G65,' INFO'!G34)</f>
        <v>Effizienz, variantentreich, überraschend, schnell, hart - Schussvarianten</v>
      </c>
      <c r="H27" s="109"/>
      <c r="I27" s="109"/>
      <c r="J27" s="213">
        <f>IFERROR(AVERAGE(K27:K30),"-")</f>
        <v>0</v>
      </c>
      <c r="K27" s="29">
        <v>0</v>
      </c>
    </row>
    <row r="28" spans="1:11" ht="48.2" customHeight="1" thickBot="1" x14ac:dyDescent="0.3">
      <c r="A28" s="117"/>
      <c r="B28" s="118"/>
      <c r="C28" s="119"/>
      <c r="D28" s="109" t="str">
        <f>IF($B$9="Goalie",' INFO'!D66,' INFO'!D35)</f>
        <v>MIT BALL</v>
      </c>
      <c r="E28" s="109"/>
      <c r="F28" s="109"/>
      <c r="G28" s="109" t="str">
        <f>IF($B$9="Goalie",' INFO'!G66,' INFO'!G35)</f>
        <v>kreativ, performing, batteling, frech, Transition</v>
      </c>
      <c r="H28" s="109"/>
      <c r="I28" s="109"/>
      <c r="J28" s="214"/>
      <c r="K28" s="29">
        <v>0</v>
      </c>
    </row>
    <row r="29" spans="1:11" ht="48.2" customHeight="1" thickBot="1" x14ac:dyDescent="0.3">
      <c r="A29" s="117"/>
      <c r="B29" s="118"/>
      <c r="C29" s="119"/>
      <c r="D29" s="109" t="str">
        <f>IF($B$9="Goalie",' INFO'!D67,' INFO'!D36)</f>
        <v>OHNE BALL</v>
      </c>
      <c r="E29" s="109"/>
      <c r="F29" s="109"/>
      <c r="G29" s="109" t="str">
        <f>IF($B$9="Goalie",' INFO'!G67,' INFO'!G36)</f>
        <v>anspielbar (Support), 1:1, Gap</v>
      </c>
      <c r="H29" s="109"/>
      <c r="I29" s="109"/>
      <c r="J29" s="214"/>
      <c r="K29" s="29">
        <v>0</v>
      </c>
    </row>
    <row r="30" spans="1:11" ht="48.2" customHeight="1" thickBot="1" x14ac:dyDescent="0.3">
      <c r="A30" s="120"/>
      <c r="B30" s="121"/>
      <c r="C30" s="122"/>
      <c r="D30" s="109" t="str">
        <f>IF($B$9="Goalie",' INFO'!D68,' INFO'!D37)</f>
        <v>DEFENSIV</v>
      </c>
      <c r="E30" s="109"/>
      <c r="F30" s="109"/>
      <c r="G30" s="109" t="str">
        <f>IF($B$9="Goalie",' INFO'!G68,' INFO'!G37)</f>
        <v>Verlässlichkeit,  1:1, Gap, Zuordnung</v>
      </c>
      <c r="H30" s="109"/>
      <c r="I30" s="109"/>
      <c r="J30" s="215"/>
      <c r="K30" s="29">
        <v>0</v>
      </c>
    </row>
    <row r="31" spans="1:11" ht="16.5" customHeight="1" thickBot="1" x14ac:dyDescent="0.3">
      <c r="A31" s="66" t="str">
        <f>IF($B$9="Goalie",' INFO'!A69,' INFO'!A38)</f>
        <v>PERSONALITY</v>
      </c>
      <c r="B31" s="67"/>
      <c r="C31" s="67"/>
      <c r="D31" s="66" t="str">
        <f>IF($B$9="Goalie",' INFO'!D69,' INFO'!D38)</f>
        <v>FÄHIGKEIT</v>
      </c>
      <c r="E31" s="67"/>
      <c r="F31" s="67"/>
      <c r="G31" s="66" t="s">
        <v>145</v>
      </c>
      <c r="H31" s="67"/>
      <c r="I31" s="67"/>
      <c r="J31" s="31" t="str">
        <f>$J$16</f>
        <v>Mittelwert</v>
      </c>
      <c r="K31" s="30"/>
    </row>
    <row r="32" spans="1:11" ht="48.2" customHeight="1" thickBot="1" x14ac:dyDescent="0.3">
      <c r="A32" s="124" t="str">
        <f>IF($B$9="Goalie",' INFO'!A70,' INFO'!A39)</f>
        <v>PERSON</v>
      </c>
      <c r="B32" s="125"/>
      <c r="C32" s="126"/>
      <c r="D32" s="109" t="str">
        <f>IF($B$9="Goalie",' INFO'!D70,' INFO'!D39)</f>
        <v>SELBSTCOACHING</v>
      </c>
      <c r="E32" s="109"/>
      <c r="F32" s="109"/>
      <c r="G32" s="109" t="str">
        <f>IF($B$9="Goalie",' INFO'!G70,' INFO'!G39)</f>
        <v>reflektiert eigenes Handeln, kann Massnahmen ableiten, ist selbständig</v>
      </c>
      <c r="H32" s="109"/>
      <c r="I32" s="109"/>
      <c r="J32" s="213">
        <f>IFERROR(AVERAGE(K32:K35),"-")</f>
        <v>0</v>
      </c>
      <c r="K32" s="29">
        <v>0</v>
      </c>
    </row>
    <row r="33" spans="1:11" ht="48.2" customHeight="1" thickBot="1" x14ac:dyDescent="0.3">
      <c r="A33" s="210"/>
      <c r="B33" s="211"/>
      <c r="C33" s="212"/>
      <c r="D33" s="109" t="str">
        <f>IF($B$9="Goalie",' INFO'!D71,' INFO'!D40)</f>
        <v>UMGANG MIT DRUCK</v>
      </c>
      <c r="E33" s="109"/>
      <c r="F33" s="109"/>
      <c r="G33" s="109" t="str">
        <f>IF($B$9="Goalie",' INFO'!G71,' INFO'!G40)</f>
        <v>Fokus, Druck = Herausforderung, kein Hindernis, ist kompetitiv</v>
      </c>
      <c r="H33" s="109"/>
      <c r="I33" s="109"/>
      <c r="J33" s="214"/>
      <c r="K33" s="29">
        <v>0</v>
      </c>
    </row>
    <row r="34" spans="1:11" ht="48.2" customHeight="1" thickBot="1" x14ac:dyDescent="0.3">
      <c r="A34" s="210"/>
      <c r="B34" s="211"/>
      <c r="C34" s="212"/>
      <c r="D34" s="109" t="str">
        <f>IF($B$9="Goalie",' INFO'!D72,' INFO'!D41)</f>
        <v>LEISTUNGs-
ENTWICKLUNG</v>
      </c>
      <c r="E34" s="109"/>
      <c r="F34" s="109"/>
      <c r="G34" s="109" t="str">
        <f>IF($B$9="Goalie",' INFO'!G72,' INFO'!G41)</f>
        <v>Motivation, Coachability (Lernbereitschaft), Auffassungsgabe, Vertrauen</v>
      </c>
      <c r="H34" s="109"/>
      <c r="I34" s="109"/>
      <c r="J34" s="214"/>
      <c r="K34" s="29">
        <v>0</v>
      </c>
    </row>
    <row r="35" spans="1:11" ht="48.2" customHeight="1" thickBot="1" x14ac:dyDescent="0.3">
      <c r="A35" s="127"/>
      <c r="B35" s="128"/>
      <c r="C35" s="129"/>
      <c r="D35" s="109" t="str">
        <f>IF($B$9="Goalie",' INFO'!D73,' INFO'!D42)</f>
        <v>PERSÖNLICHKEIT</v>
      </c>
      <c r="E35" s="109"/>
      <c r="F35" s="109"/>
      <c r="G35" s="109" t="str">
        <f>IF($B$9="Goalie",' INFO'!G73,' INFO'!G42)</f>
        <v>Erscheinungsbild, Respekt und Fairplay,  good Sportsman; Körpersprache</v>
      </c>
      <c r="H35" s="109"/>
      <c r="I35" s="109"/>
      <c r="J35" s="215"/>
      <c r="K35" s="29">
        <v>0</v>
      </c>
    </row>
    <row r="36" spans="1:11" ht="48.2" customHeight="1" thickBot="1" x14ac:dyDescent="0.3">
      <c r="A36" s="124" t="str">
        <f>IF($B$9="Goalie",' INFO'!A74,' INFO'!A43)</f>
        <v>POWER</v>
      </c>
      <c r="B36" s="125"/>
      <c r="C36" s="126"/>
      <c r="D36" s="109" t="str">
        <f>IF($B$9="Goalie",' INFO'!D74,' INFO'!D43)</f>
        <v>INTENSITÄT</v>
      </c>
      <c r="E36" s="109"/>
      <c r="F36" s="109"/>
      <c r="G36" s="109" t="str">
        <f>IF($B$9="Goalie",' INFO'!G74,' INFO'!G43)</f>
        <v>Leidenschaft, konsequent im Handeln, Trainingsqualität</v>
      </c>
      <c r="H36" s="109"/>
      <c r="I36" s="109"/>
      <c r="J36" s="213">
        <f>IFERROR(AVERAGE(K36:K38),"-")</f>
        <v>0</v>
      </c>
      <c r="K36" s="29">
        <v>0</v>
      </c>
    </row>
    <row r="37" spans="1:11" ht="48.2" customHeight="1" thickBot="1" x14ac:dyDescent="0.3">
      <c r="A37" s="210"/>
      <c r="B37" s="211"/>
      <c r="C37" s="212"/>
      <c r="D37" s="109" t="str">
        <f>IF($B$9="Goalie",' INFO'!D75,' INFO'!D44)</f>
        <v>SPIRIT</v>
      </c>
      <c r="E37" s="109"/>
      <c r="F37" s="109"/>
      <c r="G37" s="109" t="str">
        <f>IF($B$9="Goalie",' INFO'!G75,' INFO'!G44)</f>
        <v>will gewinnen, reisst andere mit, schaut vorwärts</v>
      </c>
      <c r="H37" s="109"/>
      <c r="I37" s="109"/>
      <c r="J37" s="214"/>
      <c r="K37" s="29">
        <v>0</v>
      </c>
    </row>
    <row r="38" spans="1:11" ht="48.2" customHeight="1" thickBot="1" x14ac:dyDescent="0.3">
      <c r="A38" s="210"/>
      <c r="B38" s="211"/>
      <c r="C38" s="212"/>
      <c r="D38" s="109" t="str">
        <f>IF($B$9="Goalie",' INFO'!D76,' INFO'!D45)</f>
        <v>KÖRPERSPIEL</v>
      </c>
      <c r="E38" s="109"/>
      <c r="F38" s="109"/>
      <c r="G38" s="109" t="str">
        <f>IF($B$9="Goalie",' INFO'!G76,' INFO'!G45)</f>
        <v>Nimmt Gegnerdruck an, spielt mit Energie, setzt Körper ein</v>
      </c>
      <c r="H38" s="109"/>
      <c r="I38" s="109"/>
      <c r="J38" s="214"/>
      <c r="K38" s="29">
        <v>0</v>
      </c>
    </row>
    <row r="39" spans="1:11" ht="21" x14ac:dyDescent="0.35">
      <c r="A39" s="47" t="s">
        <v>147</v>
      </c>
    </row>
    <row r="42" spans="1:11" x14ac:dyDescent="0.25">
      <c r="A42" s="1" t="s">
        <v>148</v>
      </c>
    </row>
    <row r="43" spans="1:11" ht="15.75" x14ac:dyDescent="0.25">
      <c r="A43" s="209" t="str">
        <f>A17</f>
        <v>ROLLE, SOZIAL</v>
      </c>
      <c r="B43" s="209"/>
      <c r="C43" s="209"/>
      <c r="D43" s="44"/>
      <c r="E43" s="44"/>
      <c r="F43" s="206">
        <f>J17</f>
        <v>0</v>
      </c>
      <c r="G43" s="207"/>
    </row>
    <row r="44" spans="1:11" ht="15.75" x14ac:dyDescent="0.25">
      <c r="A44" s="209" t="str">
        <f>A20</f>
        <v>SKILL</v>
      </c>
      <c r="B44" s="209"/>
      <c r="C44" s="209"/>
      <c r="D44" s="44"/>
      <c r="E44" s="44"/>
      <c r="F44" s="206">
        <f>J20</f>
        <v>0</v>
      </c>
      <c r="G44" s="207"/>
    </row>
    <row r="45" spans="1:11" ht="15.75" x14ac:dyDescent="0.25">
      <c r="A45" s="209" t="str">
        <f>A24</f>
        <v>MOVEMENT</v>
      </c>
      <c r="B45" s="209"/>
      <c r="C45" s="209"/>
      <c r="D45" s="44"/>
      <c r="E45" s="44"/>
      <c r="F45" s="206">
        <f>J24</f>
        <v>0</v>
      </c>
      <c r="G45" s="207"/>
    </row>
    <row r="46" spans="1:11" ht="15.75" x14ac:dyDescent="0.25">
      <c r="A46" s="209" t="str">
        <f>A27</f>
        <v>HOCKEY SENSE</v>
      </c>
      <c r="B46" s="209"/>
      <c r="C46" s="209"/>
      <c r="D46" s="44"/>
      <c r="E46" s="44"/>
      <c r="F46" s="206">
        <f>J27</f>
        <v>0</v>
      </c>
      <c r="G46" s="207"/>
    </row>
    <row r="47" spans="1:11" ht="15.75" x14ac:dyDescent="0.25">
      <c r="A47" s="209" t="str">
        <f>A32</f>
        <v>PERSON</v>
      </c>
      <c r="B47" s="209"/>
      <c r="C47" s="209"/>
      <c r="D47" s="44"/>
      <c r="E47" s="44"/>
      <c r="F47" s="206">
        <f>J32</f>
        <v>0</v>
      </c>
      <c r="G47" s="207"/>
    </row>
    <row r="48" spans="1:11" ht="15.75" x14ac:dyDescent="0.25">
      <c r="A48" s="209" t="str">
        <f>A36</f>
        <v>POWER</v>
      </c>
      <c r="B48" s="209"/>
      <c r="C48" s="209"/>
      <c r="D48" s="44"/>
      <c r="E48" s="44"/>
      <c r="F48" s="206">
        <f>J36</f>
        <v>0</v>
      </c>
      <c r="G48" s="207"/>
    </row>
    <row r="49" spans="1:11" ht="15.75" x14ac:dyDescent="0.25">
      <c r="A49" s="203" t="s">
        <v>149</v>
      </c>
      <c r="B49" s="204"/>
      <c r="C49" s="204"/>
      <c r="D49" s="204"/>
      <c r="E49" s="205"/>
      <c r="F49" s="206">
        <f>IFERROR(AVERAGE(F43:F48),"-")</f>
        <v>0</v>
      </c>
      <c r="G49" s="207"/>
    </row>
    <row r="52" spans="1:11" x14ac:dyDescent="0.25">
      <c r="H52" s="208" t="s">
        <v>150</v>
      </c>
      <c r="I52" s="208"/>
      <c r="J52" s="208"/>
      <c r="K52" s="208"/>
    </row>
    <row r="53" spans="1:11" x14ac:dyDescent="0.25">
      <c r="H53" s="208"/>
      <c r="I53" s="208"/>
      <c r="J53" s="208"/>
      <c r="K53" s="208"/>
    </row>
    <row r="54" spans="1:11" x14ac:dyDescent="0.25">
      <c r="H54" s="208"/>
      <c r="I54" s="208"/>
      <c r="J54" s="208"/>
      <c r="K54" s="208"/>
    </row>
    <row r="55" spans="1:11" x14ac:dyDescent="0.25">
      <c r="H55" s="208"/>
      <c r="I55" s="208"/>
      <c r="J55" s="208"/>
      <c r="K55" s="208"/>
    </row>
    <row r="56" spans="1:11" x14ac:dyDescent="0.25">
      <c r="H56" s="208"/>
      <c r="I56" s="208"/>
      <c r="J56" s="208"/>
      <c r="K56" s="208"/>
    </row>
    <row r="57" spans="1:11" x14ac:dyDescent="0.25">
      <c r="H57" s="208"/>
      <c r="I57" s="208"/>
      <c r="J57" s="208"/>
      <c r="K57" s="208"/>
    </row>
    <row r="58" spans="1:11" ht="18.75" x14ac:dyDescent="0.3">
      <c r="A58" s="46" t="s">
        <v>151</v>
      </c>
    </row>
    <row r="59" spans="1:11" ht="15.75" thickBot="1" x14ac:dyDescent="0.3"/>
    <row r="60" spans="1:11" ht="15.75" customHeight="1" thickBot="1" x14ac:dyDescent="0.3">
      <c r="A60" s="199" t="s">
        <v>132</v>
      </c>
      <c r="B60" s="200" t="e">
        <f>' INFO'!#REF!</f>
        <v>#REF!</v>
      </c>
      <c r="C60" s="56" t="str">
        <f>IF(Position&lt;&gt;"Goalie","Spieler","Goalie")</f>
        <v>Spieler</v>
      </c>
      <c r="D60" s="57"/>
      <c r="E60" s="56" t="str">
        <f>B4</f>
        <v>männlich</v>
      </c>
      <c r="F60" s="57"/>
    </row>
    <row r="61" spans="1:11" ht="15.75" customHeight="1" x14ac:dyDescent="0.25">
      <c r="A61" s="53" t="s">
        <v>152</v>
      </c>
      <c r="B61" s="53"/>
      <c r="C61" s="54" t="s">
        <v>122</v>
      </c>
      <c r="D61" s="55"/>
      <c r="E61" s="54" t="s">
        <v>130</v>
      </c>
      <c r="F61" s="55"/>
    </row>
    <row r="62" spans="1:11" ht="58.5" customHeight="1" x14ac:dyDescent="0.25">
      <c r="A62" s="5"/>
      <c r="B62" s="6" t="s">
        <v>38</v>
      </c>
      <c r="C62" s="6" t="s">
        <v>47</v>
      </c>
      <c r="D62" s="6" t="s">
        <v>153</v>
      </c>
      <c r="E62" s="6" t="s">
        <v>64</v>
      </c>
      <c r="F62" s="6" t="s">
        <v>73</v>
      </c>
      <c r="G62" s="50" t="s">
        <v>154</v>
      </c>
      <c r="H62" s="5"/>
      <c r="J62" s="48"/>
      <c r="K62" s="48"/>
    </row>
    <row r="63" spans="1:11" ht="69" customHeight="1" thickBot="1" x14ac:dyDescent="0.3">
      <c r="A63" s="7" t="s">
        <v>155</v>
      </c>
      <c r="B63" s="8" t="s">
        <v>156</v>
      </c>
      <c r="C63" s="8" t="s">
        <v>156</v>
      </c>
      <c r="D63" s="8" t="s">
        <v>156</v>
      </c>
      <c r="E63" s="8" t="s">
        <v>156</v>
      </c>
      <c r="F63" s="8" t="s">
        <v>156</v>
      </c>
      <c r="G63" s="8" t="s">
        <v>156</v>
      </c>
      <c r="H63" s="9" t="s">
        <v>157</v>
      </c>
      <c r="J63" s="48"/>
      <c r="K63" s="48"/>
    </row>
    <row r="64" spans="1:11" ht="15.75" thickBot="1" x14ac:dyDescent="0.3">
      <c r="A64" s="10">
        <v>12</v>
      </c>
      <c r="B64" s="11">
        <v>15</v>
      </c>
      <c r="C64" s="12">
        <v>16</v>
      </c>
      <c r="D64" s="11">
        <v>20</v>
      </c>
      <c r="E64" s="12">
        <v>17</v>
      </c>
      <c r="F64" s="11">
        <v>10</v>
      </c>
      <c r="G64" s="11">
        <v>22</v>
      </c>
      <c r="H64" s="13">
        <f>SUM(B64:G64)</f>
        <v>100</v>
      </c>
      <c r="I64" t="str">
        <f ca="1">IF(AND($B$6&lt;13,$C$60="Spieler",$E$60="männlich"),SUM(B64*$F$44+C64*$F$45+D64*$F$46+E64*$F$47+F64*$F$48+$F$43*G64),"n/a")</f>
        <v>n/a</v>
      </c>
      <c r="J64" s="48"/>
      <c r="K64" s="48"/>
    </row>
    <row r="65" spans="1:11" ht="15.75" thickBot="1" x14ac:dyDescent="0.3">
      <c r="A65" s="14">
        <v>13</v>
      </c>
      <c r="B65" s="11">
        <v>15</v>
      </c>
      <c r="C65" s="12">
        <v>16</v>
      </c>
      <c r="D65" s="11">
        <v>20</v>
      </c>
      <c r="E65" s="12">
        <v>17</v>
      </c>
      <c r="F65" s="11">
        <v>10</v>
      </c>
      <c r="G65" s="51">
        <v>22</v>
      </c>
      <c r="H65" s="13">
        <f t="shared" ref="H65:H72" si="0">SUM(B65:G65)</f>
        <v>100</v>
      </c>
      <c r="I65" t="str">
        <f t="shared" ref="I65:I72" ca="1" si="1">IF(AND(A65=$B$6,$C$60="Spieler",$E$60="männlich"),SUM(B65*$F$44+C65*$F$45+D65*$F$46+E65*$F$47+F65*$F$48+$F$43*G65),"n/a")</f>
        <v>n/a</v>
      </c>
      <c r="J65" s="48"/>
      <c r="K65" s="48"/>
    </row>
    <row r="66" spans="1:11" ht="15.75" thickBot="1" x14ac:dyDescent="0.3">
      <c r="A66" s="10">
        <v>14</v>
      </c>
      <c r="B66" s="11">
        <v>12</v>
      </c>
      <c r="C66" s="12">
        <v>12</v>
      </c>
      <c r="D66" s="11">
        <v>20</v>
      </c>
      <c r="E66" s="12">
        <v>17</v>
      </c>
      <c r="F66" s="11">
        <v>10</v>
      </c>
      <c r="G66" s="51">
        <v>29</v>
      </c>
      <c r="H66" s="13">
        <f t="shared" si="0"/>
        <v>100</v>
      </c>
      <c r="I66" t="str">
        <f t="shared" ca="1" si="1"/>
        <v>n/a</v>
      </c>
      <c r="J66" s="48"/>
      <c r="K66" s="48"/>
    </row>
    <row r="67" spans="1:11" ht="15.75" thickBot="1" x14ac:dyDescent="0.3">
      <c r="A67" s="14">
        <v>15</v>
      </c>
      <c r="B67" s="11">
        <v>12</v>
      </c>
      <c r="C67" s="12">
        <v>12</v>
      </c>
      <c r="D67" s="11">
        <v>20</v>
      </c>
      <c r="E67" s="12">
        <v>17</v>
      </c>
      <c r="F67" s="11">
        <v>10</v>
      </c>
      <c r="G67" s="51">
        <v>29</v>
      </c>
      <c r="H67" s="13">
        <f t="shared" si="0"/>
        <v>100</v>
      </c>
      <c r="I67" t="str">
        <f t="shared" ca="1" si="1"/>
        <v>n/a</v>
      </c>
      <c r="J67" s="48"/>
      <c r="K67" s="48"/>
    </row>
    <row r="68" spans="1:11" ht="15.75" thickBot="1" x14ac:dyDescent="0.3">
      <c r="A68" s="10">
        <v>16</v>
      </c>
      <c r="B68" s="11">
        <v>10</v>
      </c>
      <c r="C68" s="12">
        <v>10</v>
      </c>
      <c r="D68" s="11">
        <v>20</v>
      </c>
      <c r="E68" s="12">
        <v>15</v>
      </c>
      <c r="F68" s="11">
        <v>10</v>
      </c>
      <c r="G68" s="51">
        <v>35</v>
      </c>
      <c r="H68" s="13">
        <f t="shared" si="0"/>
        <v>100</v>
      </c>
      <c r="I68" t="str">
        <f t="shared" ca="1" si="1"/>
        <v>n/a</v>
      </c>
      <c r="J68" s="48"/>
      <c r="K68" s="48"/>
    </row>
    <row r="69" spans="1:11" ht="15.75" thickBot="1" x14ac:dyDescent="0.3">
      <c r="A69" s="10">
        <v>17</v>
      </c>
      <c r="B69" s="11">
        <v>10</v>
      </c>
      <c r="C69" s="12">
        <v>10</v>
      </c>
      <c r="D69" s="11">
        <v>20</v>
      </c>
      <c r="E69" s="12">
        <v>15</v>
      </c>
      <c r="F69" s="11">
        <v>10</v>
      </c>
      <c r="G69" s="51">
        <v>35</v>
      </c>
      <c r="H69" s="13">
        <f t="shared" si="0"/>
        <v>100</v>
      </c>
      <c r="I69" t="str">
        <f t="shared" ca="1" si="1"/>
        <v>n/a</v>
      </c>
      <c r="J69" s="48"/>
      <c r="K69" s="48"/>
    </row>
    <row r="70" spans="1:11" ht="15.75" thickBot="1" x14ac:dyDescent="0.3">
      <c r="A70" s="10">
        <v>18</v>
      </c>
      <c r="B70" s="11">
        <v>10</v>
      </c>
      <c r="C70" s="12">
        <v>10</v>
      </c>
      <c r="D70" s="11">
        <v>20</v>
      </c>
      <c r="E70" s="12">
        <v>15</v>
      </c>
      <c r="F70" s="11">
        <v>10</v>
      </c>
      <c r="G70" s="51">
        <v>35</v>
      </c>
      <c r="H70" s="13">
        <f t="shared" si="0"/>
        <v>100</v>
      </c>
      <c r="I70" t="str">
        <f t="shared" ca="1" si="1"/>
        <v>n/a</v>
      </c>
      <c r="J70" s="48"/>
      <c r="K70" s="48"/>
    </row>
    <row r="71" spans="1:11" ht="15.75" thickBot="1" x14ac:dyDescent="0.3">
      <c r="A71" s="10">
        <v>19</v>
      </c>
      <c r="B71" s="11">
        <v>10</v>
      </c>
      <c r="C71" s="12">
        <v>10</v>
      </c>
      <c r="D71" s="11">
        <v>20</v>
      </c>
      <c r="E71" s="12">
        <v>15</v>
      </c>
      <c r="F71" s="11">
        <v>10</v>
      </c>
      <c r="G71" s="51">
        <v>35</v>
      </c>
      <c r="H71" s="13">
        <f t="shared" si="0"/>
        <v>100</v>
      </c>
      <c r="I71">
        <f t="shared" ca="1" si="1"/>
        <v>0</v>
      </c>
      <c r="J71" s="48"/>
      <c r="K71" s="48"/>
    </row>
    <row r="72" spans="1:11" ht="15.75" thickBot="1" x14ac:dyDescent="0.3">
      <c r="A72" s="10">
        <v>20</v>
      </c>
      <c r="B72" s="11">
        <v>10</v>
      </c>
      <c r="C72" s="12">
        <v>10</v>
      </c>
      <c r="D72" s="11">
        <v>20</v>
      </c>
      <c r="E72" s="12">
        <v>15</v>
      </c>
      <c r="F72" s="11">
        <v>10</v>
      </c>
      <c r="G72" s="51">
        <v>35</v>
      </c>
      <c r="H72" s="13">
        <f t="shared" si="0"/>
        <v>100</v>
      </c>
      <c r="I72" t="str">
        <f t="shared" ca="1" si="1"/>
        <v>n/a</v>
      </c>
      <c r="J72" s="48"/>
      <c r="K72" s="48"/>
    </row>
    <row r="73" spans="1:11" ht="15.75" thickBot="1" x14ac:dyDescent="0.3">
      <c r="J73" s="48"/>
      <c r="K73" s="48"/>
    </row>
    <row r="74" spans="1:11" ht="15.75" thickBot="1" x14ac:dyDescent="0.3">
      <c r="A74" s="199" t="s">
        <v>152</v>
      </c>
      <c r="B74" s="200"/>
      <c r="C74" s="201" t="s">
        <v>158</v>
      </c>
      <c r="D74" s="202"/>
      <c r="E74" s="201" t="s">
        <v>130</v>
      </c>
      <c r="F74" s="202"/>
      <c r="J74" s="48"/>
      <c r="K74" s="48"/>
    </row>
    <row r="75" spans="1:11" ht="58.5" customHeight="1" x14ac:dyDescent="0.25">
      <c r="A75" s="5"/>
      <c r="B75" s="6" t="s">
        <v>38</v>
      </c>
      <c r="C75" s="6" t="s">
        <v>47</v>
      </c>
      <c r="D75" s="6" t="s">
        <v>153</v>
      </c>
      <c r="E75" s="6" t="s">
        <v>64</v>
      </c>
      <c r="F75" s="6" t="s">
        <v>73</v>
      </c>
      <c r="G75" s="50" t="s">
        <v>154</v>
      </c>
      <c r="H75" s="5"/>
      <c r="J75" s="48"/>
      <c r="K75" s="48"/>
    </row>
    <row r="76" spans="1:11" ht="58.5" customHeight="1" thickBot="1" x14ac:dyDescent="0.3">
      <c r="A76" s="7" t="s">
        <v>155</v>
      </c>
      <c r="B76" s="8" t="s">
        <v>156</v>
      </c>
      <c r="C76" s="8" t="s">
        <v>156</v>
      </c>
      <c r="D76" s="8" t="s">
        <v>156</v>
      </c>
      <c r="E76" s="8" t="s">
        <v>156</v>
      </c>
      <c r="F76" s="8" t="s">
        <v>156</v>
      </c>
      <c r="G76" s="8" t="s">
        <v>156</v>
      </c>
      <c r="H76" s="9" t="s">
        <v>157</v>
      </c>
      <c r="J76" s="48"/>
      <c r="K76" s="48"/>
    </row>
    <row r="77" spans="1:11" ht="15.75" thickBot="1" x14ac:dyDescent="0.3">
      <c r="A77" s="10">
        <v>12</v>
      </c>
      <c r="B77" s="11">
        <v>15</v>
      </c>
      <c r="C77" s="12">
        <v>18</v>
      </c>
      <c r="D77" s="11">
        <v>13</v>
      </c>
      <c r="E77" s="12">
        <v>15</v>
      </c>
      <c r="F77" s="11">
        <v>10</v>
      </c>
      <c r="G77" s="11">
        <v>29</v>
      </c>
      <c r="H77" s="13">
        <f>SUM(B77:G77)</f>
        <v>100</v>
      </c>
      <c r="I77" t="str">
        <f ca="1">IF(AND($B$6&lt;13,$C$60="Goalie",$E$60="männlich"),SUM(B77*$F$44+C77*$F$45+D77*$F$46+E77*$F$47+F77*$F$48+$F$43*G77),"n/a")</f>
        <v>n/a</v>
      </c>
      <c r="J77" s="48"/>
      <c r="K77" s="48"/>
    </row>
    <row r="78" spans="1:11" ht="15.75" thickBot="1" x14ac:dyDescent="0.3">
      <c r="A78" s="14">
        <v>13</v>
      </c>
      <c r="B78" s="11">
        <v>15</v>
      </c>
      <c r="C78" s="12">
        <v>18</v>
      </c>
      <c r="D78" s="11">
        <v>13</v>
      </c>
      <c r="E78" s="12">
        <v>15</v>
      </c>
      <c r="F78" s="11">
        <v>10</v>
      </c>
      <c r="G78" s="11">
        <v>29</v>
      </c>
      <c r="H78" s="13">
        <f t="shared" ref="H78:H85" si="2">SUM(B78:G78)</f>
        <v>100</v>
      </c>
      <c r="I78" t="str">
        <f t="shared" ref="I78:I85" ca="1" si="3">IF(AND(A78=$B$6,$C$60="Goalie",$E$60="männlich"),SUM(B78*$F$44+C78*$F$45+D78*$F$46+E78*$F$47+F78*$F$48+$F$43*G78),"n/a")</f>
        <v>n/a</v>
      </c>
      <c r="J78" s="48"/>
      <c r="K78" s="48"/>
    </row>
    <row r="79" spans="1:11" ht="15.75" thickBot="1" x14ac:dyDescent="0.3">
      <c r="A79" s="10">
        <v>14</v>
      </c>
      <c r="B79" s="11">
        <v>15</v>
      </c>
      <c r="C79" s="12">
        <v>18</v>
      </c>
      <c r="D79" s="11">
        <v>13</v>
      </c>
      <c r="E79" s="12">
        <v>15</v>
      </c>
      <c r="F79" s="11">
        <v>10</v>
      </c>
      <c r="G79" s="11">
        <v>29</v>
      </c>
      <c r="H79" s="13">
        <f t="shared" si="2"/>
        <v>100</v>
      </c>
      <c r="I79" t="str">
        <f t="shared" ca="1" si="3"/>
        <v>n/a</v>
      </c>
      <c r="J79" s="48"/>
      <c r="K79" s="48"/>
    </row>
    <row r="80" spans="1:11" ht="15.75" thickBot="1" x14ac:dyDescent="0.3">
      <c r="A80" s="14">
        <v>15</v>
      </c>
      <c r="B80" s="11">
        <v>15</v>
      </c>
      <c r="C80" s="12">
        <v>18</v>
      </c>
      <c r="D80" s="11">
        <v>13</v>
      </c>
      <c r="E80" s="12">
        <v>15</v>
      </c>
      <c r="F80" s="11">
        <v>10</v>
      </c>
      <c r="G80" s="11">
        <v>29</v>
      </c>
      <c r="H80" s="13">
        <f t="shared" si="2"/>
        <v>100</v>
      </c>
      <c r="I80" t="str">
        <f t="shared" ca="1" si="3"/>
        <v>n/a</v>
      </c>
      <c r="J80" s="48"/>
      <c r="K80" s="48"/>
    </row>
    <row r="81" spans="1:11" ht="15.75" thickBot="1" x14ac:dyDescent="0.3">
      <c r="A81" s="10">
        <v>16</v>
      </c>
      <c r="B81" s="11">
        <v>17</v>
      </c>
      <c r="C81" s="12">
        <v>15</v>
      </c>
      <c r="D81" s="11">
        <v>14</v>
      </c>
      <c r="E81" s="12">
        <v>15</v>
      </c>
      <c r="F81" s="11">
        <v>12</v>
      </c>
      <c r="G81" s="51">
        <v>27</v>
      </c>
      <c r="H81" s="13">
        <f t="shared" si="2"/>
        <v>100</v>
      </c>
      <c r="I81" t="str">
        <f t="shared" ca="1" si="3"/>
        <v>n/a</v>
      </c>
      <c r="J81" s="48"/>
      <c r="K81" s="48"/>
    </row>
    <row r="82" spans="1:11" ht="15.75" thickBot="1" x14ac:dyDescent="0.3">
      <c r="A82" s="14">
        <v>17</v>
      </c>
      <c r="B82" s="11">
        <v>17</v>
      </c>
      <c r="C82" s="12">
        <v>15</v>
      </c>
      <c r="D82" s="11">
        <v>14</v>
      </c>
      <c r="E82" s="12">
        <v>15</v>
      </c>
      <c r="F82" s="11">
        <v>12</v>
      </c>
      <c r="G82" s="51">
        <v>27</v>
      </c>
      <c r="H82" s="13">
        <f t="shared" si="2"/>
        <v>100</v>
      </c>
      <c r="I82" t="str">
        <f t="shared" ca="1" si="3"/>
        <v>n/a</v>
      </c>
      <c r="J82" s="48"/>
      <c r="K82" s="48"/>
    </row>
    <row r="83" spans="1:11" ht="15.75" thickBot="1" x14ac:dyDescent="0.3">
      <c r="A83" s="10">
        <v>18</v>
      </c>
      <c r="B83" s="11">
        <v>14</v>
      </c>
      <c r="C83" s="12">
        <v>14</v>
      </c>
      <c r="D83" s="11">
        <v>14</v>
      </c>
      <c r="E83" s="12">
        <v>16</v>
      </c>
      <c r="F83" s="11">
        <v>10</v>
      </c>
      <c r="G83" s="51">
        <v>32</v>
      </c>
      <c r="H83" s="13">
        <f t="shared" si="2"/>
        <v>100</v>
      </c>
      <c r="I83" t="str">
        <f t="shared" ca="1" si="3"/>
        <v>n/a</v>
      </c>
      <c r="J83" s="48"/>
      <c r="K83" s="48"/>
    </row>
    <row r="84" spans="1:11" ht="15.75" thickBot="1" x14ac:dyDescent="0.3">
      <c r="A84" s="14">
        <v>19</v>
      </c>
      <c r="B84" s="11">
        <v>14</v>
      </c>
      <c r="C84" s="12">
        <v>14</v>
      </c>
      <c r="D84" s="11">
        <v>14</v>
      </c>
      <c r="E84" s="12">
        <v>16</v>
      </c>
      <c r="F84" s="11">
        <v>10</v>
      </c>
      <c r="G84" s="51">
        <v>32</v>
      </c>
      <c r="H84" s="13">
        <f t="shared" si="2"/>
        <v>100</v>
      </c>
      <c r="I84" t="str">
        <f t="shared" ca="1" si="3"/>
        <v>n/a</v>
      </c>
      <c r="J84" s="48"/>
      <c r="K84" s="48"/>
    </row>
    <row r="85" spans="1:11" ht="15.75" thickBot="1" x14ac:dyDescent="0.3">
      <c r="A85" s="10">
        <v>20</v>
      </c>
      <c r="B85" s="11">
        <v>14</v>
      </c>
      <c r="C85" s="12">
        <v>14</v>
      </c>
      <c r="D85" s="11">
        <v>14</v>
      </c>
      <c r="E85" s="12">
        <v>16</v>
      </c>
      <c r="F85" s="11">
        <v>10</v>
      </c>
      <c r="G85" s="51">
        <v>32</v>
      </c>
      <c r="H85" s="13">
        <f t="shared" si="2"/>
        <v>100</v>
      </c>
      <c r="I85" t="str">
        <f t="shared" ca="1" si="3"/>
        <v>n/a</v>
      </c>
      <c r="J85" s="48"/>
      <c r="K85" s="48"/>
    </row>
    <row r="86" spans="1:11" x14ac:dyDescent="0.25">
      <c r="J86" s="48"/>
      <c r="K86" s="48"/>
    </row>
    <row r="87" spans="1:11" x14ac:dyDescent="0.25">
      <c r="J87" s="48"/>
      <c r="K87" s="48"/>
    </row>
    <row r="88" spans="1:11" ht="18.75" x14ac:dyDescent="0.3">
      <c r="A88" s="46" t="s">
        <v>159</v>
      </c>
      <c r="J88" s="48"/>
      <c r="K88" s="48"/>
    </row>
    <row r="89" spans="1:11" ht="15.75" thickBot="1" x14ac:dyDescent="0.3">
      <c r="J89" s="48"/>
      <c r="K89" s="48"/>
    </row>
    <row r="90" spans="1:11" ht="15.75" thickBot="1" x14ac:dyDescent="0.3">
      <c r="A90" s="199" t="s">
        <v>152</v>
      </c>
      <c r="B90" s="200"/>
      <c r="C90" s="201" t="s">
        <v>122</v>
      </c>
      <c r="D90" s="202"/>
      <c r="E90" s="201" t="s">
        <v>160</v>
      </c>
      <c r="F90" s="202"/>
      <c r="J90" s="48"/>
      <c r="K90" s="48"/>
    </row>
    <row r="91" spans="1:11" ht="39" x14ac:dyDescent="0.25">
      <c r="A91" s="15"/>
      <c r="B91" s="16" t="s">
        <v>38</v>
      </c>
      <c r="C91" s="16" t="s">
        <v>161</v>
      </c>
      <c r="D91" s="16" t="s">
        <v>153</v>
      </c>
      <c r="E91" s="16" t="s">
        <v>64</v>
      </c>
      <c r="F91" s="16" t="s">
        <v>73</v>
      </c>
      <c r="G91" s="49" t="s">
        <v>162</v>
      </c>
      <c r="H91" s="15"/>
      <c r="J91" s="48"/>
      <c r="K91" s="48"/>
    </row>
    <row r="92" spans="1:11" ht="59.25" customHeight="1" thickBot="1" x14ac:dyDescent="0.3">
      <c r="A92" s="17" t="s">
        <v>155</v>
      </c>
      <c r="B92" s="18" t="s">
        <v>156</v>
      </c>
      <c r="C92" s="18" t="s">
        <v>156</v>
      </c>
      <c r="D92" s="18" t="s">
        <v>156</v>
      </c>
      <c r="E92" s="18" t="s">
        <v>156</v>
      </c>
      <c r="F92" s="18" t="s">
        <v>156</v>
      </c>
      <c r="G92" s="18" t="s">
        <v>156</v>
      </c>
      <c r="H92" s="19" t="s">
        <v>157</v>
      </c>
      <c r="J92" s="48"/>
      <c r="K92" s="48"/>
    </row>
    <row r="93" spans="1:11" ht="15.75" thickBot="1" x14ac:dyDescent="0.3">
      <c r="A93" s="20">
        <v>12</v>
      </c>
      <c r="B93" s="21">
        <v>15</v>
      </c>
      <c r="C93" s="22">
        <v>16</v>
      </c>
      <c r="D93" s="21">
        <v>20</v>
      </c>
      <c r="E93" s="22">
        <v>17</v>
      </c>
      <c r="F93" s="21">
        <v>10</v>
      </c>
      <c r="G93" s="21">
        <v>22</v>
      </c>
      <c r="H93" s="23">
        <f>SUM(B93:G93)</f>
        <v>100</v>
      </c>
      <c r="I93" t="str">
        <f ca="1">IF(AND($B$6&lt;13,$C$60="Spieler",$E$60="weiblich"),SUM(B93*$F$44+C93*$F$45+D93*$F$46+E93*$F$47+F93*$F$48+$F$43*G93),"n/a")</f>
        <v>n/a</v>
      </c>
      <c r="J93" s="48"/>
      <c r="K93" s="48"/>
    </row>
    <row r="94" spans="1:11" ht="15.75" thickBot="1" x14ac:dyDescent="0.3">
      <c r="A94" s="24">
        <v>13</v>
      </c>
      <c r="B94" s="21">
        <v>15</v>
      </c>
      <c r="C94" s="22">
        <v>16</v>
      </c>
      <c r="D94" s="21">
        <v>20</v>
      </c>
      <c r="E94" s="22">
        <v>17</v>
      </c>
      <c r="F94" s="21">
        <v>10</v>
      </c>
      <c r="G94" s="21">
        <v>22</v>
      </c>
      <c r="H94" s="23">
        <f t="shared" ref="H94:H101" si="4">SUM(B94:G94)</f>
        <v>100</v>
      </c>
      <c r="I94" t="str">
        <f t="shared" ref="I94:I101" ca="1" si="5">IF(AND(A94=$B$6,$C$60="Spieler",$E$60="weiblich"),SUM(B94*$F$44+C94*$F$45+D94*$F$46+E94*$F$47+F94*$F$48+$F$43*G94),"n/a")</f>
        <v>n/a</v>
      </c>
      <c r="J94" s="48"/>
      <c r="K94" s="48"/>
    </row>
    <row r="95" spans="1:11" ht="15.75" thickBot="1" x14ac:dyDescent="0.3">
      <c r="A95" s="20">
        <v>14</v>
      </c>
      <c r="B95" s="21">
        <v>12</v>
      </c>
      <c r="C95" s="22">
        <v>12</v>
      </c>
      <c r="D95" s="21">
        <v>20</v>
      </c>
      <c r="E95" s="22">
        <v>17</v>
      </c>
      <c r="F95" s="21">
        <v>10</v>
      </c>
      <c r="G95" s="21">
        <v>29</v>
      </c>
      <c r="H95" s="23">
        <f t="shared" si="4"/>
        <v>100</v>
      </c>
      <c r="I95" t="str">
        <f t="shared" ca="1" si="5"/>
        <v>n/a</v>
      </c>
      <c r="J95" s="48"/>
      <c r="K95" s="48"/>
    </row>
    <row r="96" spans="1:11" ht="15.75" thickBot="1" x14ac:dyDescent="0.3">
      <c r="A96" s="24">
        <v>15</v>
      </c>
      <c r="B96" s="21">
        <v>12</v>
      </c>
      <c r="C96" s="22">
        <v>12</v>
      </c>
      <c r="D96" s="21">
        <v>20</v>
      </c>
      <c r="E96" s="22">
        <v>17</v>
      </c>
      <c r="F96" s="21">
        <v>10</v>
      </c>
      <c r="G96" s="21">
        <v>29</v>
      </c>
      <c r="H96" s="23">
        <f t="shared" si="4"/>
        <v>100</v>
      </c>
      <c r="I96" t="str">
        <f t="shared" ca="1" si="5"/>
        <v>n/a</v>
      </c>
      <c r="J96" s="48"/>
      <c r="K96" s="48"/>
    </row>
    <row r="97" spans="1:11" ht="15.75" thickBot="1" x14ac:dyDescent="0.3">
      <c r="A97" s="20">
        <v>16</v>
      </c>
      <c r="B97" s="21">
        <v>10</v>
      </c>
      <c r="C97" s="22">
        <v>10</v>
      </c>
      <c r="D97" s="21">
        <v>20</v>
      </c>
      <c r="E97" s="22">
        <v>15</v>
      </c>
      <c r="F97" s="21">
        <v>10</v>
      </c>
      <c r="G97" s="21">
        <v>35</v>
      </c>
      <c r="H97" s="23">
        <f t="shared" si="4"/>
        <v>100</v>
      </c>
      <c r="I97" t="str">
        <f t="shared" ca="1" si="5"/>
        <v>n/a</v>
      </c>
      <c r="J97" s="48"/>
      <c r="K97" s="48"/>
    </row>
    <row r="98" spans="1:11" ht="15.75" thickBot="1" x14ac:dyDescent="0.3">
      <c r="A98" s="20">
        <v>17</v>
      </c>
      <c r="B98" s="21">
        <v>10</v>
      </c>
      <c r="C98" s="22">
        <v>10</v>
      </c>
      <c r="D98" s="21">
        <v>20</v>
      </c>
      <c r="E98" s="22">
        <v>15</v>
      </c>
      <c r="F98" s="21">
        <v>10</v>
      </c>
      <c r="G98" s="21">
        <v>35</v>
      </c>
      <c r="H98" s="23">
        <f t="shared" si="4"/>
        <v>100</v>
      </c>
      <c r="I98" t="str">
        <f t="shared" ca="1" si="5"/>
        <v>n/a</v>
      </c>
      <c r="J98" s="48"/>
      <c r="K98" s="48"/>
    </row>
    <row r="99" spans="1:11" ht="15.75" thickBot="1" x14ac:dyDescent="0.3">
      <c r="A99" s="20">
        <v>18</v>
      </c>
      <c r="B99" s="21">
        <v>10</v>
      </c>
      <c r="C99" s="22">
        <v>10</v>
      </c>
      <c r="D99" s="21">
        <v>20</v>
      </c>
      <c r="E99" s="22">
        <v>15</v>
      </c>
      <c r="F99" s="21">
        <v>10</v>
      </c>
      <c r="G99" s="21">
        <v>35</v>
      </c>
      <c r="H99" s="23">
        <f t="shared" si="4"/>
        <v>100</v>
      </c>
      <c r="I99" t="str">
        <f t="shared" ca="1" si="5"/>
        <v>n/a</v>
      </c>
      <c r="J99" s="48"/>
      <c r="K99" s="48"/>
    </row>
    <row r="100" spans="1:11" ht="15.75" thickBot="1" x14ac:dyDescent="0.3">
      <c r="A100" s="20">
        <v>19</v>
      </c>
      <c r="B100" s="21">
        <v>10</v>
      </c>
      <c r="C100" s="22">
        <v>10</v>
      </c>
      <c r="D100" s="21">
        <v>20</v>
      </c>
      <c r="E100" s="22">
        <v>15</v>
      </c>
      <c r="F100" s="21">
        <v>10</v>
      </c>
      <c r="G100" s="21">
        <v>35</v>
      </c>
      <c r="H100" s="23">
        <f t="shared" si="4"/>
        <v>100</v>
      </c>
      <c r="I100" t="str">
        <f t="shared" ca="1" si="5"/>
        <v>n/a</v>
      </c>
      <c r="J100" s="48"/>
      <c r="K100" s="48"/>
    </row>
    <row r="101" spans="1:11" ht="15.75" thickBot="1" x14ac:dyDescent="0.3">
      <c r="A101" s="20">
        <v>20</v>
      </c>
      <c r="B101" s="21">
        <v>10</v>
      </c>
      <c r="C101" s="22">
        <v>10</v>
      </c>
      <c r="D101" s="21">
        <v>20</v>
      </c>
      <c r="E101" s="22">
        <v>15</v>
      </c>
      <c r="F101" s="21">
        <v>10</v>
      </c>
      <c r="G101" s="21">
        <v>35</v>
      </c>
      <c r="H101" s="23">
        <f t="shared" si="4"/>
        <v>100</v>
      </c>
      <c r="I101" t="str">
        <f t="shared" ca="1" si="5"/>
        <v>n/a</v>
      </c>
      <c r="J101" s="48"/>
      <c r="K101" s="48"/>
    </row>
    <row r="102" spans="1:11" ht="15.75" thickBot="1" x14ac:dyDescent="0.3">
      <c r="G102" s="48"/>
      <c r="J102" s="48"/>
      <c r="K102" s="48"/>
    </row>
    <row r="103" spans="1:11" ht="15.75" thickBot="1" x14ac:dyDescent="0.3">
      <c r="A103" s="199" t="s">
        <v>152</v>
      </c>
      <c r="B103" s="200"/>
      <c r="C103" s="201" t="s">
        <v>158</v>
      </c>
      <c r="D103" s="202"/>
      <c r="E103" s="201" t="s">
        <v>160</v>
      </c>
      <c r="F103" s="202"/>
      <c r="J103" s="48"/>
      <c r="K103" s="48"/>
    </row>
    <row r="104" spans="1:11" ht="39" x14ac:dyDescent="0.25">
      <c r="A104" s="15"/>
      <c r="B104" s="16" t="s">
        <v>38</v>
      </c>
      <c r="C104" s="16" t="s">
        <v>161</v>
      </c>
      <c r="D104" s="16" t="s">
        <v>153</v>
      </c>
      <c r="E104" s="16" t="s">
        <v>64</v>
      </c>
      <c r="F104" s="16" t="s">
        <v>73</v>
      </c>
      <c r="G104" s="49" t="s">
        <v>162</v>
      </c>
      <c r="H104" s="15"/>
      <c r="J104" s="48"/>
      <c r="K104" s="48"/>
    </row>
    <row r="105" spans="1:11" ht="54" customHeight="1" thickBot="1" x14ac:dyDescent="0.3">
      <c r="A105" s="17" t="s">
        <v>155</v>
      </c>
      <c r="B105" s="18" t="s">
        <v>156</v>
      </c>
      <c r="C105" s="18" t="s">
        <v>156</v>
      </c>
      <c r="D105" s="18" t="s">
        <v>156</v>
      </c>
      <c r="E105" s="18" t="s">
        <v>156</v>
      </c>
      <c r="F105" s="18" t="s">
        <v>156</v>
      </c>
      <c r="G105" s="18" t="s">
        <v>156</v>
      </c>
      <c r="H105" s="19" t="s">
        <v>157</v>
      </c>
      <c r="J105" s="48"/>
      <c r="K105" s="48"/>
    </row>
    <row r="106" spans="1:11" ht="15.75" thickBot="1" x14ac:dyDescent="0.3">
      <c r="A106" s="20">
        <v>12</v>
      </c>
      <c r="B106" s="21">
        <v>16</v>
      </c>
      <c r="C106" s="22">
        <v>18</v>
      </c>
      <c r="D106" s="21">
        <v>16</v>
      </c>
      <c r="E106" s="22">
        <v>18</v>
      </c>
      <c r="F106" s="21">
        <v>10</v>
      </c>
      <c r="G106" s="52">
        <v>22</v>
      </c>
      <c r="H106" s="23">
        <f>SUM(B106:G106)</f>
        <v>100</v>
      </c>
      <c r="I106" t="str">
        <f ca="1">IF(AND($B$6&lt;13,$C$60="Goalie",$E$60="weiblich"),SUM(B106*$F$44+C106*$F$45+D106*$F$46+E106*$F$47+F106*$F$48+$F$43*G106),"n/a")</f>
        <v>n/a</v>
      </c>
      <c r="J106" s="48"/>
      <c r="K106" s="48"/>
    </row>
    <row r="107" spans="1:11" ht="15.75" thickBot="1" x14ac:dyDescent="0.3">
      <c r="A107" s="24">
        <v>13</v>
      </c>
      <c r="B107" s="21">
        <v>16</v>
      </c>
      <c r="C107" s="22">
        <v>18</v>
      </c>
      <c r="D107" s="21">
        <v>16</v>
      </c>
      <c r="E107" s="22">
        <v>18</v>
      </c>
      <c r="F107" s="21">
        <v>10</v>
      </c>
      <c r="G107" s="52">
        <v>22</v>
      </c>
      <c r="H107" s="23">
        <f t="shared" ref="H107:H114" si="6">SUM(B107:G107)</f>
        <v>100</v>
      </c>
      <c r="I107" t="str">
        <f t="shared" ref="I107:I114" ca="1" si="7">IF(AND(A107=$B$6,$C$60="Goalie",$E$60="weiblich"),SUM(B107*$F$44+C107*$F$45+D107*$F$46+E107*$F$47+F107*$F$48+$F$43*G107),"n/a")</f>
        <v>n/a</v>
      </c>
      <c r="J107" s="48"/>
      <c r="K107" s="48"/>
    </row>
    <row r="108" spans="1:11" ht="15.75" thickBot="1" x14ac:dyDescent="0.3">
      <c r="A108" s="20">
        <v>14</v>
      </c>
      <c r="B108" s="21">
        <v>15</v>
      </c>
      <c r="C108" s="22">
        <v>15</v>
      </c>
      <c r="D108" s="21">
        <v>16</v>
      </c>
      <c r="E108" s="22">
        <v>17</v>
      </c>
      <c r="F108" s="21">
        <v>9</v>
      </c>
      <c r="G108" s="52">
        <v>28</v>
      </c>
      <c r="H108" s="23">
        <f t="shared" si="6"/>
        <v>100</v>
      </c>
      <c r="I108" t="str">
        <f t="shared" ca="1" si="7"/>
        <v>n/a</v>
      </c>
      <c r="J108" s="48"/>
      <c r="K108" s="48"/>
    </row>
    <row r="109" spans="1:11" ht="15.75" thickBot="1" x14ac:dyDescent="0.3">
      <c r="A109" s="24">
        <v>15</v>
      </c>
      <c r="B109" s="21">
        <v>15</v>
      </c>
      <c r="C109" s="22">
        <v>15</v>
      </c>
      <c r="D109" s="21">
        <v>16</v>
      </c>
      <c r="E109" s="22">
        <v>17</v>
      </c>
      <c r="F109" s="21">
        <v>9</v>
      </c>
      <c r="G109" s="52">
        <v>28</v>
      </c>
      <c r="H109" s="23">
        <f t="shared" si="6"/>
        <v>100</v>
      </c>
      <c r="I109" t="str">
        <f t="shared" ca="1" si="7"/>
        <v>n/a</v>
      </c>
      <c r="J109" s="48"/>
      <c r="K109" s="48"/>
    </row>
    <row r="110" spans="1:11" ht="15.75" thickBot="1" x14ac:dyDescent="0.3">
      <c r="A110" s="20">
        <v>16</v>
      </c>
      <c r="B110" s="21">
        <v>13</v>
      </c>
      <c r="C110" s="22">
        <v>13</v>
      </c>
      <c r="D110" s="21">
        <v>17</v>
      </c>
      <c r="E110" s="22">
        <v>17</v>
      </c>
      <c r="F110" s="21">
        <v>9</v>
      </c>
      <c r="G110" s="52">
        <v>31</v>
      </c>
      <c r="H110" s="23">
        <f t="shared" si="6"/>
        <v>100</v>
      </c>
      <c r="I110" t="str">
        <f t="shared" ca="1" si="7"/>
        <v>n/a</v>
      </c>
      <c r="J110" s="48"/>
      <c r="K110" s="48"/>
    </row>
    <row r="111" spans="1:11" ht="15.75" thickBot="1" x14ac:dyDescent="0.3">
      <c r="A111" s="20">
        <v>17</v>
      </c>
      <c r="B111" s="21">
        <v>13</v>
      </c>
      <c r="C111" s="22">
        <v>13</v>
      </c>
      <c r="D111" s="21">
        <v>17</v>
      </c>
      <c r="E111" s="22">
        <v>17</v>
      </c>
      <c r="F111" s="21">
        <v>9</v>
      </c>
      <c r="G111" s="52">
        <v>31</v>
      </c>
      <c r="H111" s="23">
        <f t="shared" si="6"/>
        <v>100</v>
      </c>
      <c r="I111" t="str">
        <f t="shared" ca="1" si="7"/>
        <v>n/a</v>
      </c>
      <c r="J111" s="48"/>
      <c r="K111" s="48"/>
    </row>
    <row r="112" spans="1:11" ht="15.75" thickBot="1" x14ac:dyDescent="0.3">
      <c r="A112" s="20">
        <v>18</v>
      </c>
      <c r="B112" s="21">
        <v>12</v>
      </c>
      <c r="C112" s="22">
        <v>12</v>
      </c>
      <c r="D112" s="21">
        <v>18</v>
      </c>
      <c r="E112" s="22">
        <v>17</v>
      </c>
      <c r="F112" s="21">
        <v>9</v>
      </c>
      <c r="G112" s="52">
        <v>32</v>
      </c>
      <c r="H112" s="23">
        <f t="shared" si="6"/>
        <v>100</v>
      </c>
      <c r="I112" t="str">
        <f t="shared" ca="1" si="7"/>
        <v>n/a</v>
      </c>
      <c r="J112" s="48"/>
      <c r="K112" s="48"/>
    </row>
    <row r="113" spans="1:11" ht="15.75" thickBot="1" x14ac:dyDescent="0.3">
      <c r="A113" s="20">
        <v>19</v>
      </c>
      <c r="B113" s="21">
        <v>12</v>
      </c>
      <c r="C113" s="22">
        <v>12</v>
      </c>
      <c r="D113" s="21">
        <v>18</v>
      </c>
      <c r="E113" s="22">
        <v>17</v>
      </c>
      <c r="F113" s="21">
        <v>9</v>
      </c>
      <c r="G113" s="52">
        <v>32</v>
      </c>
      <c r="H113" s="23">
        <f t="shared" si="6"/>
        <v>100</v>
      </c>
      <c r="I113" t="str">
        <f t="shared" ca="1" si="7"/>
        <v>n/a</v>
      </c>
      <c r="J113" s="48"/>
      <c r="K113" s="48"/>
    </row>
    <row r="114" spans="1:11" ht="15.75" thickBot="1" x14ac:dyDescent="0.3">
      <c r="A114" s="20">
        <v>20</v>
      </c>
      <c r="B114" s="21">
        <v>12</v>
      </c>
      <c r="C114" s="22">
        <v>12</v>
      </c>
      <c r="D114" s="21">
        <v>18</v>
      </c>
      <c r="E114" s="22">
        <v>17</v>
      </c>
      <c r="F114" s="21">
        <v>9</v>
      </c>
      <c r="G114" s="52">
        <v>32</v>
      </c>
      <c r="H114" s="23">
        <f t="shared" si="6"/>
        <v>100</v>
      </c>
      <c r="I114" t="str">
        <f t="shared" ca="1" si="7"/>
        <v>n/a</v>
      </c>
      <c r="J114" s="48"/>
      <c r="K114" s="48"/>
    </row>
    <row r="115" spans="1:11" x14ac:dyDescent="0.25">
      <c r="I115" s="48"/>
      <c r="J115" s="48"/>
      <c r="K115" s="48"/>
    </row>
    <row r="116" spans="1:11" x14ac:dyDescent="0.25">
      <c r="I116" s="48"/>
      <c r="J116" s="48"/>
      <c r="K116" s="48"/>
    </row>
  </sheetData>
  <mergeCells count="104">
    <mergeCell ref="A1:E1"/>
    <mergeCell ref="B2:E2"/>
    <mergeCell ref="B3:E3"/>
    <mergeCell ref="B4:E4"/>
    <mergeCell ref="B5:E5"/>
    <mergeCell ref="B6:E6"/>
    <mergeCell ref="A12:C12"/>
    <mergeCell ref="E12:F12"/>
    <mergeCell ref="A13:E13"/>
    <mergeCell ref="K13:K14"/>
    <mergeCell ref="B14:C14"/>
    <mergeCell ref="A15:K15"/>
    <mergeCell ref="B7:E7"/>
    <mergeCell ref="A8:E8"/>
    <mergeCell ref="B9:E9"/>
    <mergeCell ref="B10:E10"/>
    <mergeCell ref="A11:C11"/>
    <mergeCell ref="E11:F11"/>
    <mergeCell ref="J17:J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8"/>
    <mergeCell ref="D17:F17"/>
    <mergeCell ref="G17:I17"/>
    <mergeCell ref="A20:C23"/>
    <mergeCell ref="D20:F20"/>
    <mergeCell ref="G20:I20"/>
    <mergeCell ref="J20:J23"/>
    <mergeCell ref="D21:F21"/>
    <mergeCell ref="G21:I21"/>
    <mergeCell ref="D22:F22"/>
    <mergeCell ref="G22:I22"/>
    <mergeCell ref="D23:F23"/>
    <mergeCell ref="G23:I23"/>
    <mergeCell ref="J27:J30"/>
    <mergeCell ref="D28:F28"/>
    <mergeCell ref="G28:I28"/>
    <mergeCell ref="D29:F29"/>
    <mergeCell ref="G29:I29"/>
    <mergeCell ref="D30:F30"/>
    <mergeCell ref="G30:I30"/>
    <mergeCell ref="A24:C26"/>
    <mergeCell ref="D24:F24"/>
    <mergeCell ref="G24:I24"/>
    <mergeCell ref="J24:J26"/>
    <mergeCell ref="D25:F25"/>
    <mergeCell ref="G25:I25"/>
    <mergeCell ref="D26:F26"/>
    <mergeCell ref="G26:I26"/>
    <mergeCell ref="A31:C31"/>
    <mergeCell ref="D31:F31"/>
    <mergeCell ref="G31:I31"/>
    <mergeCell ref="A32:C35"/>
    <mergeCell ref="D32:F32"/>
    <mergeCell ref="G32:I32"/>
    <mergeCell ref="A27:C30"/>
    <mergeCell ref="D27:F27"/>
    <mergeCell ref="G27:I27"/>
    <mergeCell ref="A36:C38"/>
    <mergeCell ref="D36:F36"/>
    <mergeCell ref="G36:I36"/>
    <mergeCell ref="J36:J38"/>
    <mergeCell ref="D37:F37"/>
    <mergeCell ref="G37:I37"/>
    <mergeCell ref="D38:F38"/>
    <mergeCell ref="G38:I38"/>
    <mergeCell ref="J32:J35"/>
    <mergeCell ref="D33:F33"/>
    <mergeCell ref="G33:I33"/>
    <mergeCell ref="D34:F34"/>
    <mergeCell ref="G34:I34"/>
    <mergeCell ref="D35:F35"/>
    <mergeCell ref="G35:I35"/>
    <mergeCell ref="A46:C46"/>
    <mergeCell ref="F46:G46"/>
    <mergeCell ref="A47:C47"/>
    <mergeCell ref="F47:G47"/>
    <mergeCell ref="A48:C48"/>
    <mergeCell ref="F48:G48"/>
    <mergeCell ref="A43:C43"/>
    <mergeCell ref="F43:G43"/>
    <mergeCell ref="A44:C44"/>
    <mergeCell ref="F44:G44"/>
    <mergeCell ref="A45:C45"/>
    <mergeCell ref="F45:G45"/>
    <mergeCell ref="A90:B90"/>
    <mergeCell ref="C90:D90"/>
    <mergeCell ref="E90:F90"/>
    <mergeCell ref="A103:B103"/>
    <mergeCell ref="C103:D103"/>
    <mergeCell ref="E103:F103"/>
    <mergeCell ref="A49:E49"/>
    <mergeCell ref="F49:G49"/>
    <mergeCell ref="H52:K57"/>
    <mergeCell ref="A60:B60"/>
    <mergeCell ref="A74:B74"/>
    <mergeCell ref="C74:D74"/>
    <mergeCell ref="E74:F74"/>
  </mergeCells>
  <conditionalFormatting sqref="K17">
    <cfRule type="colorScale" priority="2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9">
    <cfRule type="colorScale" priority="2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F44:F48">
    <cfRule type="colorScale" priority="2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3">
    <cfRule type="colorScale" priority="1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18">
    <cfRule type="colorScale" priority="2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0">
    <cfRule type="colorScale" priority="2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1">
    <cfRule type="colorScale" priority="2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2">
    <cfRule type="colorScale" priority="20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3">
    <cfRule type="colorScale" priority="1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4">
    <cfRule type="colorScale" priority="1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5">
    <cfRule type="colorScale" priority="1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6">
    <cfRule type="colorScale" priority="1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7">
    <cfRule type="colorScale" priority="1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8">
    <cfRule type="colorScale" priority="14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29">
    <cfRule type="colorScale" priority="1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0">
    <cfRule type="colorScale" priority="12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2">
    <cfRule type="colorScale" priority="11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4">
    <cfRule type="colorScale" priority="9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5">
    <cfRule type="colorScale" priority="8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6">
    <cfRule type="colorScale" priority="7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7">
    <cfRule type="colorScale" priority="6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K38">
    <cfRule type="colorScale" priority="5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64:I85">
    <cfRule type="expression" dxfId="45" priority="4">
      <formula>"wenn($B$6=11);"</formula>
    </cfRule>
  </conditionalFormatting>
  <conditionalFormatting sqref="F43">
    <cfRule type="colorScale" priority="3">
      <colorScale>
        <cfvo type="num" val="1"/>
        <cfvo type="num" val="5"/>
        <color theme="5" tint="0.79998168889431442"/>
        <color theme="9" tint="0.79998168889431442"/>
      </colorScale>
    </cfRule>
  </conditionalFormatting>
  <conditionalFormatting sqref="I93:I101">
    <cfRule type="expression" dxfId="44" priority="2">
      <formula>"wenn($B$6=11);"</formula>
    </cfRule>
  </conditionalFormatting>
  <conditionalFormatting sqref="I106:I114">
    <cfRule type="expression" dxfId="43" priority="1">
      <formula>"wenn($B$6=11);"</formula>
    </cfRule>
  </conditionalFormatting>
  <dataValidations count="1">
    <dataValidation type="whole" errorStyle="warning" allowBlank="1" showInputMessage="1" showErrorMessage="1" errorTitle="Jahrgang fehlerhaft" error="Der Jahrgang muss als vierstellige Zahl eingegeben werden_x000a_" sqref="B5:E5" xr:uid="{C1521B14-B402-4A22-93AC-39D7702F7C22}">
      <formula1>1970</formula1>
      <formula2>2020</formula2>
    </dataValidation>
  </dataValidations>
  <pageMargins left="0.70866141732283472" right="0.70866141732283472" top="1.2204724409448819" bottom="0.78740157480314965" header="0.31496062992125984" footer="0.31496062992125984"/>
  <pageSetup paperSize="9" orientation="portrait" horizontalDpi="0" verticalDpi="0" r:id="rId1"/>
  <headerFooter>
    <oddHeader>&amp;L&amp;"-,Fett"Assessment&amp;"-,Standard"
&amp;CTalent Improve
Swiss Streethockey
&amp;"-,Fett"TISS&amp;X ©&amp;X
&amp;R&amp;G</oddHeader>
    <oddFooter>&amp;CSeite &amp;P von &amp;N</oddFooter>
  </headerFooter>
  <rowBreaks count="3" manualBreakCount="3">
    <brk id="38" max="16383" man="1"/>
    <brk id="57" max="16383" man="1"/>
    <brk id="8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terklassenvergleich" prompt="Der Vergleich wird gemäss Altersklasse gezogen. Beste Note bedeutet, der/die Beste auf dieser Altersstufe:_x000a__x000a_1 &quot;ungenügend&quot;_x000a_2 &quot;mangelhaft&quot;_x000a_3 &quot;genügend&quot;_x000a_4 &quot;gut&quot;_x000a_5 &quot;ausgezeichnet&quot; (Bestnote)_x000a_" xr:uid="{3D77B045-2501-4913-83EA-CA6AEF59DC1C}">
          <x14:formula1>
            <xm:f>Dropdown!$A$32:$A$39</xm:f>
          </x14:formula1>
          <xm:sqref>K17:K18 K32:K38 K20:K30</xm:sqref>
        </x14:dataValidation>
        <x14:dataValidation type="list" allowBlank="1" showInputMessage="1" showErrorMessage="1" xr:uid="{5A0B0899-B138-42EC-B3D1-192299B94ACD}">
          <x14:formula1>
            <xm:f>Dropdown!$A$23:$A$29</xm:f>
          </x14:formula1>
          <xm:sqref>B7:E7</xm:sqref>
        </x14:dataValidation>
        <x14:dataValidation type="list" allowBlank="1" showInputMessage="1" showErrorMessage="1" xr:uid="{89C8E0CF-C959-404A-B93F-7B142A5C42C1}">
          <x14:formula1>
            <xm:f>Dropdown!$A$19:$A$20</xm:f>
          </x14:formula1>
          <xm:sqref>B4:E4</xm:sqref>
        </x14:dataValidation>
        <x14:dataValidation type="list" allowBlank="1" showInputMessage="1" showErrorMessage="1" xr:uid="{02D221C0-A977-4E05-A3EA-98DA44AE3670}">
          <x14:formula1>
            <xm:f>Dropdown!$A$15:$A$16</xm:f>
          </x14:formula1>
          <xm:sqref>B10</xm:sqref>
        </x14:dataValidation>
        <x14:dataValidation type="list" allowBlank="1" showInputMessage="1" showErrorMessage="1" xr:uid="{2ACE1E50-6254-4BE7-9ED3-372F41930C21}">
          <x14:formula1>
            <xm:f>Dropdown!$A$7:$A$12</xm:f>
          </x14:formula1>
          <xm:sqref>B9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9 0 9 d 7 4 f - 0 8 b 1 - 4 4 d 6 - 9 f 2 7 - 4 a 8 e 3 b b 0 a 1 5 f "   x m l n s = " h t t p : / / s c h e m a s . m i c r o s o f t . c o m / D a t a M a s h u p " > A A A A A M 8 D A A B Q S w M E F A A C A A g A N p 9 1 T U + X 0 d y q A A A A + g A A A B I A H A B D b 2 5 m a W c v U G F j a 2 F n Z S 5 4 b W w g o h g A K K A U A A A A A A A A A A A A A A A A A A A A A A A A A A A A h Y + x D o I w G I R f h X S n L c W o I T 9 l Y H G Q x M T E u D a l Q i M U Q 4 v l 3 R x 8 J F 9 B E k X d H O / u u + T u c b t D N r Z N c F W 9 1 Z 1 J U Y Q p C p S R X a l N l a L B n c I 1 y j j s h D y L S g U T b G w y W p 2 i 2 r l L Q o j 3 H v s Y d 3 1 F G K U R O R b b v a x V K 0 J t r B N G K v R p l f 9 b i M P h N Y Y z v I x x z F Y M L 2 h E I y B z A I U 2 X 4 h N m z E F 8 m N C P j R u 6 B U v V Z h v g M w S y P s H f w J Q S w M E F A A C A A g A N p 9 1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a f d U 2 i X R E f w w A A A M k B A A A T A B w A R m 9 y b X V s Y X M v U 2 V j d G l v b j E u b S C i G A A o o B Q A A A A A A A A A A A A A A A A A A A A A A A A A A A D F j 8 0 K g k A U h f c D 8 w 6 X c a M g Q t A u X E m 0 i 0 K h h U j 4 c y N x n I m Z E Q z x b X q T X q w R K S J o 0 6 a 7 u X D P 4 T v 3 a C x N L Q X E 8 1 6 s K K F E n 3 O F F T g s R m 7 v s J O 6 n l Q G I X A 0 l I C d f Y e c o 7 2 s + x J 5 E H V K o T A H q Z p C y s b 1 h n S b t x i y J C 8 m 4 5 J l Y x p J Y a w p 8 2 e E w z Z 4 v 4 k K l U E F y f U y B V g / x y B R u d A n q d p I 8 q 4 V V k P t z p H + M L D X R z 4 Y K 4 H B 3 o y j R 0 k t v q H f m 8 2 9 j k / K L 7 U + E H 9 v 9 w B Q S w E C L Q A U A A I A C A A 2 n 3 V N T 5 f R 3 K o A A A D 6 A A A A E g A A A A A A A A A A A A A A A A A A A A A A Q 2 9 u Z m l n L 1 B h Y 2 t h Z 2 U u e G 1 s U E s B A i 0 A F A A C A A g A N p 9 1 T Q / K 6 a u k A A A A 6 Q A A A B M A A A A A A A A A A A A A A A A A 9 g A A A F t D b 2 5 0 Z W 5 0 X 1 R 5 c G V z X S 5 4 b W x Q S w E C L Q A U A A I A C A A 2 n 3 V N o l 0 R H 8 M A A A D J A Q A A E w A A A A A A A A A A A A A A A A D n A Q A A R m 9 y b X V s Y X M v U 2 V j d G l v b j E u b V B L B Q Y A A A A A A w A D A M I A A A D 3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E A A A A A A A A B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Z W x l Y 3 Q l M j B Q b 3 N p d G l v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W x l Y 3 Q g U G 9 z a X R p b 2 4 v R 2 X D p G 5 k Z X J 0 Z X I g V H l w L n t Q b 3 N p d G l v b i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Z W x l Y 3 Q g U G 9 z a X R p b 2 4 v R 2 X D p G 5 k Z X J 0 Z X I g V H l w L n t Q b 3 N p d G l v b i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G 9 z a X R p b 2 4 m c X V v d D t d I i A v P j x F b n R y e S B U e X B l P S J G a W x s Q 2 9 s d W 1 u V H l w Z X M i I F Z h b H V l P S J z Q m c 9 P S I g L z 4 8 R W 5 0 c n k g V H l w Z T 0 i R m l s b E x h c 3 R V c G R h d G V k I i B W Y W x 1 Z T 0 i Z D I w M T g t M T E t M j F U M D g 6 N D Q 6 M D k u O T Q z N j M x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i I C 8 + P E V u d H J 5 I F R 5 c G U 9 I k F k Z G V k V G 9 E Y X R h T W 9 k Z W w i I F Z h b H V l P S J s M C I g L z 4 8 R W 5 0 c n k g V H l w Z T 0 i U m V j b 3 Z l c n l U Y X J n Z X R T a G V l d C I g V m F s d W U 9 I n N Q b 3 N p d G l v b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1 O T M x Y z B l Z S 1 l Z m R h L T Q 2 N T M t Y T d m N S 0 0 M j E 4 Y 2 Z i Z m Q 4 Z D I i I C 8 + P C 9 T d G F i b G V F b n R y a W V z P j w v S X R l b T 4 8 S X R l b T 4 8 S X R l b U x v Y 2 F 0 a W 9 u P j x J d G V t V H l w Z T 5 G b 3 J t d W x h P C 9 J d G V t V H l w Z T 4 8 S X R l b V B h d G g + U 2 V j d G l v b j E v U 2 V s Z W N 0 J T I w U G 9 z a X R p b 2 4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s Z W N 0 J T I w U G 9 z a X R p b 2 4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s Z W N 0 X 1 B v c 2 l 0 a W 9 u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N w a W V s Z X I g Q m x h d H Q i I C 8 + P E V u d H J 5 I F R 5 c G U 9 I l J l Y 2 9 2 Z X J 5 V G F y Z 2 V 0 Q 2 9 s d W 1 u I i B W Y W x 1 Z T 0 i b D I i I C 8 + P E V u d H J 5 I F R 5 c G U 9 I l J l Y 2 9 2 Z X J 5 V G F y Z 2 V 0 U m 9 3 I i B W Y W x 1 Z T 0 i b D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y M V Q w O D o z O T o x N y 4 3 O T M 4 M T g 2 W i I g L z 4 8 R W 5 0 c n k g V H l w Z T 0 i R m l s b E N v b H V t b l R 5 c G V z I i B W Y W x 1 Z T 0 i c 0 J n P T 0 i I C 8 + P E V u d H J 5 I F R 5 c G U 9 I k Z p b G x D b 2 x 1 b W 5 O Y W 1 l c y I g V m F s d W U 9 I n N b J n F 1 b 3 Q 7 U G 9 z a X R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W x l Y 3 R f U G 9 z a X R p b 2 4 v R 2 X D p G 5 k Z X J 0 Z X I g V H l w L n t Q b 3 N p d G l v b i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Z W x l Y 3 R f U G 9 z a X R p b 2 4 v R 2 X D p G 5 k Z X J 0 Z X I g V H l w L n t Q b 3 N p d G l v b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s Z W N 0 X 1 B v c 2 l 0 a W 9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b G V j d F 9 Q b 3 N p d G l v b i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G c X H d e 3 O U u L h u S t O s o n G w A A A A A C A A A A A A A Q Z g A A A A E A A C A A A A A U H E K q Q u P 9 7 5 P 7 d 8 N 8 1 s Y 2 K o r u P u F w 8 B r 1 v i L q I c k i V w A A A A A O g A A A A A I A A C A A A A A y 0 a v 4 q 3 K n 8 / p H n / b w 0 P o K Z q g M E w 4 9 2 8 3 T k 3 n h m z T I m F A A A A D l L D d G f H p 3 B K F / 5 W n b x H 7 V k 8 L U r d F y W S U y a b y U M q s 3 w K b q N 1 k p B 3 N z m T L X L k U 8 I M O m d f d l c 0 1 e 7 a 0 L z 6 N o 8 v n j 8 q G X U 4 8 F P 3 W P 9 3 v J + U g k n E A A A A A R f b R u K A G z 3 m D / L Z e A K h y O P l j D B r s F k O Y q F 2 8 i 3 4 Y S a U k 7 W 8 Y V q V j I X j S I Y f n X D G N v n o s H L B g G u 2 X V 8 i m R 3 3 p o < / D a t a M a s h u p > 
</file>

<file path=customXml/itemProps1.xml><?xml version="1.0" encoding="utf-8"?>
<ds:datastoreItem xmlns:ds="http://schemas.openxmlformats.org/officeDocument/2006/customXml" ds:itemID="{D8FABEB9-14BF-4808-BAC0-69446B20FDC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22</vt:i4>
      </vt:variant>
    </vt:vector>
  </HeadingPairs>
  <TitlesOfParts>
    <vt:vector size="46" baseType="lpstr">
      <vt:lpstr> INFO</vt:lpstr>
      <vt:lpstr>Team Overview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Vorlage Spielerblatt</vt:lpstr>
      <vt:lpstr>Dropdown</vt:lpstr>
      <vt:lpstr>Goalie</vt:lpstr>
      <vt:lpstr>'1'!Position</vt:lpstr>
      <vt:lpstr>'10'!Position</vt:lpstr>
      <vt:lpstr>'11'!Position</vt:lpstr>
      <vt:lpstr>'12'!Position</vt:lpstr>
      <vt:lpstr>'13'!Position</vt:lpstr>
      <vt:lpstr>'14'!Position</vt:lpstr>
      <vt:lpstr>'15'!Position</vt:lpstr>
      <vt:lpstr>'16'!Position</vt:lpstr>
      <vt:lpstr>'17'!Position</vt:lpstr>
      <vt:lpstr>'18'!Position</vt:lpstr>
      <vt:lpstr>'19'!Position</vt:lpstr>
      <vt:lpstr>'2'!Position</vt:lpstr>
      <vt:lpstr>'20'!Position</vt:lpstr>
      <vt:lpstr>'3'!Position</vt:lpstr>
      <vt:lpstr>'4'!Position</vt:lpstr>
      <vt:lpstr>'5'!Position</vt:lpstr>
      <vt:lpstr>'6'!Position</vt:lpstr>
      <vt:lpstr>'7'!Position</vt:lpstr>
      <vt:lpstr>'8'!Position</vt:lpstr>
      <vt:lpstr>'9'!Position</vt:lpstr>
      <vt:lpstr>Position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Bucher</dc:creator>
  <cp:keywords/>
  <dc:description/>
  <cp:lastModifiedBy>Sven Bucher</cp:lastModifiedBy>
  <cp:revision/>
  <dcterms:created xsi:type="dcterms:W3CDTF">2018-11-02T08:09:01Z</dcterms:created>
  <dcterms:modified xsi:type="dcterms:W3CDTF">2019-12-11T06:39:49Z</dcterms:modified>
  <cp:category/>
  <cp:contentStatus/>
</cp:coreProperties>
</file>